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счет" sheetId="1" r:id="rId1"/>
  </sheets>
  <definedNames>
    <definedName name="_xlnm.Print_Area" localSheetId="0">'счет'!$C$544:$I$564</definedName>
  </definedNames>
  <calcPr fullCalcOnLoad="1"/>
</workbook>
</file>

<file path=xl/comments1.xml><?xml version="1.0" encoding="utf-8"?>
<comments xmlns="http://schemas.openxmlformats.org/spreadsheetml/2006/main">
  <authors>
    <author>IMac</author>
  </authors>
  <commentList>
    <comment ref="C25" authorId="0">
      <text>
        <r>
          <rPr>
            <b/>
            <sz val="8"/>
            <rFont val="Tahoma"/>
            <family val="2"/>
          </rPr>
          <t>IMac:</t>
        </r>
        <r>
          <rPr>
            <sz val="8"/>
            <rFont val="Tahoma"/>
            <family val="2"/>
          </rPr>
          <t xml:space="preserve">
заказ от рулона</t>
        </r>
      </text>
    </comment>
  </commentList>
</comments>
</file>

<file path=xl/sharedStrings.xml><?xml version="1.0" encoding="utf-8"?>
<sst xmlns="http://schemas.openxmlformats.org/spreadsheetml/2006/main" count="3066" uniqueCount="2045">
  <si>
    <t>http://dominatore.ua/catalog/DecoGoods/Photoframes/Heart</t>
  </si>
  <si>
    <t>Фоторамка-паззл на 2 фото</t>
  </si>
  <si>
    <t>Фоторамка-паззл на 4 фото</t>
  </si>
  <si>
    <t>фанера, ДВП, стекло</t>
  </si>
  <si>
    <t>http://dominatore.ua/catalog/DecoGoods/Photoframes/Penguin</t>
  </si>
  <si>
    <t>http://dominatore.ua/catalog/DecoGoods/Photoframes/Hedgehog</t>
  </si>
  <si>
    <t>90х130</t>
  </si>
  <si>
    <t>100х190</t>
  </si>
  <si>
    <t>D50-40х50</t>
  </si>
  <si>
    <t>( заказ от 5 штук (1 упаковка), цена указана за штуку)</t>
  </si>
  <si>
    <t>4 мм</t>
  </si>
  <si>
    <t>6 мм</t>
  </si>
  <si>
    <t>http://dominatore.ua/catalog/DecoGoods/Frames/Deco50Hardboard</t>
  </si>
  <si>
    <t>ФАСОВКА ПО 100 МЛ</t>
  </si>
  <si>
    <t>ФАСОВКА ПО 1 Л</t>
  </si>
  <si>
    <t>http://dominatore.ua/catalog/DecoGoods/Frames/Deco50OldHardboard</t>
  </si>
  <si>
    <t>лазер</t>
  </si>
  <si>
    <t>ш 45 * в 25</t>
  </si>
  <si>
    <t>фанера, 19*11*7</t>
  </si>
  <si>
    <t>фанера,14*16*13</t>
  </si>
  <si>
    <t>35*30*12</t>
  </si>
  <si>
    <t>http://dominatore.ua/catalog/DecoGoods/Frames/Deco75Hardboard</t>
  </si>
  <si>
    <t>http://dominatore.ua/catalog/ArtistGoods/FramesPainting</t>
  </si>
  <si>
    <t>http://dominatore.ua/catalog/DecoGoods/Frames/Deco75Mirror</t>
  </si>
  <si>
    <t>40х65</t>
  </si>
  <si>
    <t>50х65</t>
  </si>
  <si>
    <t>40х90</t>
  </si>
  <si>
    <t>http://dominatore.ua/catalog/FilletWorkshop</t>
  </si>
  <si>
    <t>http://dominatore.ua/catalog/DecoGoods/Wood/NewYearFirTrees</t>
  </si>
  <si>
    <t>http://dominatore.ua/catalog/DecoGoods/HardboardForms/Decoration/Cards</t>
  </si>
  <si>
    <t>Лимонная</t>
  </si>
  <si>
    <t>Желтая средняя</t>
  </si>
  <si>
    <t>Желтая охра</t>
  </si>
  <si>
    <t>Синяя</t>
  </si>
  <si>
    <t>Голубая</t>
  </si>
  <si>
    <t>Темно-зеленая</t>
  </si>
  <si>
    <t>Красная</t>
  </si>
  <si>
    <t>Черная</t>
  </si>
  <si>
    <t>http://dominatore.ua/catalog/DecoGoods/HardboardForms/Decoration/Hardboard10-Fleaf</t>
  </si>
  <si>
    <t>P.B-20x20</t>
  </si>
  <si>
    <t>P.B-15x15</t>
  </si>
  <si>
    <t>http://dominatore.ua/catalog/DecoGoods/HardboardForms/Decoration/Hardboard10-5heart</t>
  </si>
  <si>
    <t>http://dominatore.ua/catalog/DecoGoods/HardboardForms/Decoration/Hardboard10-Fboot</t>
  </si>
  <si>
    <t>Z.MDF.10/F-1сапожок</t>
  </si>
  <si>
    <t>Z.MDF.5/F-1сапожок</t>
  </si>
  <si>
    <t>http://dominatore.ua/catalog/DecoGoods/HardboardForms/Decoration/Hardboard10-Fknot</t>
  </si>
  <si>
    <t>http://dominatore.ua/catalog/DecoGoods/HardboardForms/MagnetBlanks</t>
  </si>
  <si>
    <r>
      <t>Табурет (ольха)/</t>
    </r>
    <r>
      <rPr>
        <b/>
        <u val="single"/>
        <sz val="11"/>
        <color indexed="23"/>
        <rFont val="Times New Roman"/>
        <family val="1"/>
      </rPr>
      <t>Tabouret</t>
    </r>
  </si>
  <si>
    <r>
      <t>серия Deco 50 со стеклом/</t>
    </r>
    <r>
      <rPr>
        <b/>
        <sz val="14"/>
        <color indexed="23"/>
        <rFont val="Trajan Pro"/>
        <family val="0"/>
      </rPr>
      <t>Series Deco 50 frames  with glass</t>
    </r>
  </si>
  <si>
    <r>
      <t>серия Deco 75</t>
    </r>
    <r>
      <rPr>
        <b/>
        <sz val="10"/>
        <rFont val="Trajan Pro"/>
        <family val="0"/>
      </rPr>
      <t xml:space="preserve"> </t>
    </r>
    <r>
      <rPr>
        <b/>
        <sz val="8"/>
        <rFont val="Trajan Pro"/>
        <family val="0"/>
      </rPr>
      <t>(рамочки для декорирования с ДВП)</t>
    </r>
    <r>
      <rPr>
        <b/>
        <sz val="18"/>
        <rFont val="Trajan Pro"/>
        <family val="1"/>
      </rPr>
      <t>/</t>
    </r>
    <r>
      <rPr>
        <b/>
        <sz val="18"/>
        <color indexed="23"/>
        <rFont val="Trajan Pro"/>
        <family val="0"/>
      </rPr>
      <t>Series Deco 75 frames</t>
    </r>
  </si>
  <si>
    <t>Ящик для 12 бутылок вина</t>
  </si>
  <si>
    <t>Деревья резные декоративные</t>
  </si>
  <si>
    <t>Дерево большое двойное</t>
  </si>
  <si>
    <t>1031*1410*1031 мм</t>
  </si>
  <si>
    <t>курс евро</t>
  </si>
  <si>
    <r>
      <t>Подрамники Step 1/</t>
    </r>
    <r>
      <rPr>
        <b/>
        <sz val="18"/>
        <color indexed="23"/>
        <rFont val="Trajan Pro"/>
        <family val="0"/>
      </rPr>
      <t>Subframes Step 1</t>
    </r>
  </si>
  <si>
    <r>
      <t>Подрамник без холста для вышивок и батика/</t>
    </r>
    <r>
      <rPr>
        <b/>
        <u val="single"/>
        <sz val="12"/>
        <color indexed="23"/>
        <rFont val="Trajan Pro"/>
        <family val="0"/>
      </rPr>
      <t>Without stretcher canvas for embroidery and batik</t>
    </r>
  </si>
  <si>
    <r>
      <t xml:space="preserve">Подрамник с холстом </t>
    </r>
    <r>
      <rPr>
        <b/>
        <sz val="9"/>
        <rFont val="Trajan Pro"/>
        <family val="0"/>
      </rPr>
      <t>(хлопок итал., грунт белый)/</t>
    </r>
    <r>
      <rPr>
        <b/>
        <sz val="9"/>
        <color indexed="23"/>
        <rFont val="Trajan Pro"/>
        <family val="0"/>
      </rPr>
      <t>C</t>
    </r>
    <r>
      <rPr>
        <b/>
        <sz val="11"/>
        <color indexed="23"/>
        <rFont val="Trajan Pro"/>
        <family val="0"/>
      </rPr>
      <t>otton primed</t>
    </r>
  </si>
  <si>
    <r>
      <t>Подрамники 3D/</t>
    </r>
    <r>
      <rPr>
        <b/>
        <sz val="14"/>
        <color indexed="23"/>
        <rFont val="Trajan Pro"/>
        <family val="0"/>
      </rPr>
      <t>Stretchers with canvas 3D</t>
    </r>
  </si>
  <si>
    <r>
      <t>Итальянский хлопок/</t>
    </r>
    <r>
      <rPr>
        <b/>
        <u val="single"/>
        <sz val="12"/>
        <color indexed="23"/>
        <rFont val="Trajan Pro"/>
        <family val="0"/>
      </rPr>
      <t>Cotton</t>
    </r>
  </si>
  <si>
    <r>
      <t xml:space="preserve">Ø10 </t>
    </r>
    <r>
      <rPr>
        <sz val="11"/>
        <color indexed="8"/>
        <rFont val="Calibri"/>
        <family val="2"/>
      </rPr>
      <t>с рамой/</t>
    </r>
    <r>
      <rPr>
        <sz val="8"/>
        <color indexed="23"/>
        <rFont val="Calibri"/>
        <family val="2"/>
      </rPr>
      <t>stretchers with the canvas with a frame</t>
    </r>
  </si>
  <si>
    <t>мини-комод</t>
  </si>
  <si>
    <t>178*120*87</t>
  </si>
  <si>
    <r>
      <t xml:space="preserve">Ø15 </t>
    </r>
    <r>
      <rPr>
        <sz val="11"/>
        <color indexed="8"/>
        <rFont val="Calibri"/>
        <family val="2"/>
      </rPr>
      <t>с рамой/</t>
    </r>
    <r>
      <rPr>
        <sz val="8"/>
        <color indexed="23"/>
        <rFont val="Calibri"/>
        <family val="2"/>
      </rPr>
      <t>stretchers with the canvas with a frame</t>
    </r>
  </si>
  <si>
    <r>
      <t xml:space="preserve">Ø20 </t>
    </r>
    <r>
      <rPr>
        <sz val="11"/>
        <color indexed="8"/>
        <rFont val="Calibri"/>
        <family val="2"/>
      </rPr>
      <t>с рамой/</t>
    </r>
    <r>
      <rPr>
        <sz val="8"/>
        <color indexed="23"/>
        <rFont val="Calibri"/>
        <family val="2"/>
      </rPr>
      <t>stretchers with the canvas with a frame</t>
    </r>
  </si>
  <si>
    <r>
      <t xml:space="preserve">Ø25 </t>
    </r>
    <r>
      <rPr>
        <sz val="11"/>
        <color indexed="8"/>
        <rFont val="Calibri"/>
        <family val="2"/>
      </rPr>
      <t>с рамой/</t>
    </r>
    <r>
      <rPr>
        <sz val="8"/>
        <color indexed="23"/>
        <rFont val="Calibri"/>
        <family val="2"/>
      </rPr>
      <t>stretchers with the canvas with a frame</t>
    </r>
  </si>
  <si>
    <r>
      <t>Подрамники круглые с холстом/</t>
    </r>
    <r>
      <rPr>
        <b/>
        <sz val="11"/>
        <color indexed="23"/>
        <rFont val="Trajan Pro"/>
        <family val="0"/>
      </rPr>
      <t>Stretchers round with the canvas</t>
    </r>
  </si>
  <si>
    <r>
      <t>Ø30/</t>
    </r>
    <r>
      <rPr>
        <sz val="8"/>
        <color indexed="23"/>
        <rFont val="Calibri"/>
        <family val="2"/>
      </rPr>
      <t xml:space="preserve">stretchers with the canvas </t>
    </r>
    <r>
      <rPr>
        <sz val="8"/>
        <color indexed="23"/>
        <rFont val="Arial Cyr"/>
        <family val="0"/>
      </rPr>
      <t>Ø30</t>
    </r>
  </si>
  <si>
    <r>
      <t xml:space="preserve">Ø30 </t>
    </r>
    <r>
      <rPr>
        <sz val="11"/>
        <color indexed="8"/>
        <rFont val="Calibri"/>
        <family val="2"/>
      </rPr>
      <t>с рамой</t>
    </r>
    <r>
      <rPr>
        <b/>
        <sz val="11"/>
        <color indexed="8"/>
        <rFont val="Calibri"/>
        <family val="2"/>
      </rPr>
      <t>/</t>
    </r>
    <r>
      <rPr>
        <sz val="8"/>
        <color indexed="23"/>
        <rFont val="Calibri"/>
        <family val="2"/>
      </rPr>
      <t>stretchers with the canvas Ø30 with a frame</t>
    </r>
  </si>
  <si>
    <r>
      <t>Ø40/</t>
    </r>
    <r>
      <rPr>
        <sz val="8"/>
        <color indexed="23"/>
        <rFont val="Calibri"/>
        <family val="2"/>
      </rPr>
      <t>stretchers with the canvas Ø40</t>
    </r>
  </si>
  <si>
    <r>
      <t>Ø50/</t>
    </r>
    <r>
      <rPr>
        <sz val="8"/>
        <color indexed="23"/>
        <rFont val="Calibri"/>
        <family val="2"/>
      </rPr>
      <t>stretchers with the canvas Ø50</t>
    </r>
  </si>
  <si>
    <r>
      <t>Ø60/</t>
    </r>
    <r>
      <rPr>
        <sz val="8"/>
        <color indexed="23"/>
        <rFont val="Calibri"/>
        <family val="2"/>
      </rPr>
      <t>stretchers with the canvas Ø60</t>
    </r>
  </si>
  <si>
    <r>
      <t>Ø70/</t>
    </r>
    <r>
      <rPr>
        <sz val="8"/>
        <color indexed="23"/>
        <rFont val="Calibri"/>
        <family val="2"/>
      </rPr>
      <t>stretchers with the canvas Ø70</t>
    </r>
  </si>
  <si>
    <r>
      <t>Ø80/</t>
    </r>
    <r>
      <rPr>
        <sz val="8"/>
        <color indexed="23"/>
        <rFont val="Calibri"/>
        <family val="2"/>
      </rPr>
      <t>stretchers with the canvas Ø80</t>
    </r>
  </si>
  <si>
    <t>Плечики резные</t>
  </si>
  <si>
    <t>С птичками</t>
  </si>
  <si>
    <t>Дом Арте</t>
  </si>
  <si>
    <t>Ключница с брелоками</t>
  </si>
  <si>
    <t>Ключница на 2 связки ключей</t>
  </si>
  <si>
    <t>Ключница на 3 связки ключей</t>
  </si>
  <si>
    <t>Ключница на 4 связки ключей</t>
  </si>
  <si>
    <t>Футляр для очков на магните</t>
  </si>
  <si>
    <r>
      <t>Ø95/</t>
    </r>
    <r>
      <rPr>
        <sz val="8"/>
        <color indexed="23"/>
        <rFont val="Calibri"/>
        <family val="2"/>
      </rPr>
      <t>stretchers with the canvas Ø95</t>
    </r>
  </si>
  <si>
    <r>
      <t xml:space="preserve">Ø40 </t>
    </r>
    <r>
      <rPr>
        <sz val="11"/>
        <color indexed="8"/>
        <rFont val="Calibri"/>
        <family val="2"/>
      </rPr>
      <t>с рамой/</t>
    </r>
    <r>
      <rPr>
        <sz val="8"/>
        <color indexed="23"/>
        <rFont val="Calibri"/>
        <family val="2"/>
      </rPr>
      <t>stretchers with the canvas Ø40 with a frame</t>
    </r>
  </si>
  <si>
    <r>
      <t xml:space="preserve">Ø50 </t>
    </r>
    <r>
      <rPr>
        <sz val="11"/>
        <color indexed="8"/>
        <rFont val="Calibri"/>
        <family val="2"/>
      </rPr>
      <t>с рамой/</t>
    </r>
    <r>
      <rPr>
        <sz val="8"/>
        <color indexed="23"/>
        <rFont val="Calibri"/>
        <family val="2"/>
      </rPr>
      <t>stretchers with the canvas Ø50 with a frame</t>
    </r>
  </si>
  <si>
    <r>
      <t xml:space="preserve">Ø60 </t>
    </r>
    <r>
      <rPr>
        <sz val="11"/>
        <color indexed="8"/>
        <rFont val="Calibri"/>
        <family val="2"/>
      </rPr>
      <t>с рамой/</t>
    </r>
    <r>
      <rPr>
        <sz val="8"/>
        <color indexed="23"/>
        <rFont val="Calibri"/>
        <family val="2"/>
      </rPr>
      <t>stretchers with the canvas Ø60 with a frame</t>
    </r>
  </si>
  <si>
    <r>
      <t xml:space="preserve">Ø70 </t>
    </r>
    <r>
      <rPr>
        <sz val="11"/>
        <color indexed="8"/>
        <rFont val="Calibri"/>
        <family val="2"/>
      </rPr>
      <t>с рамой/</t>
    </r>
    <r>
      <rPr>
        <sz val="8"/>
        <color indexed="23"/>
        <rFont val="Calibri"/>
        <family val="2"/>
      </rPr>
      <t>stretchers with the canvas Ø70 with a frame</t>
    </r>
  </si>
  <si>
    <r>
      <t xml:space="preserve">Ø80 </t>
    </r>
    <r>
      <rPr>
        <sz val="11"/>
        <color indexed="8"/>
        <rFont val="Calibri"/>
        <family val="2"/>
      </rPr>
      <t>с рамой/</t>
    </r>
    <r>
      <rPr>
        <sz val="8"/>
        <color indexed="23"/>
        <rFont val="Calibri"/>
        <family val="2"/>
      </rPr>
      <t>stretchers with the canvas Ø80 with a frame</t>
    </r>
  </si>
  <si>
    <r>
      <t xml:space="preserve">Ø95 </t>
    </r>
    <r>
      <rPr>
        <sz val="11"/>
        <color indexed="8"/>
        <rFont val="Calibri"/>
        <family val="2"/>
      </rPr>
      <t>с рамой/</t>
    </r>
    <r>
      <rPr>
        <sz val="8"/>
        <color indexed="23"/>
        <rFont val="Calibri"/>
        <family val="2"/>
      </rPr>
      <t>stretchers with the canvas Ø95 with a frame</t>
    </r>
  </si>
  <si>
    <r>
      <t>Подрамники овальные с холстом/</t>
    </r>
    <r>
      <rPr>
        <b/>
        <sz val="12"/>
        <color indexed="23"/>
        <rFont val="Trajan Pro"/>
        <family val="0"/>
      </rPr>
      <t>Stretchers with oval canvas</t>
    </r>
  </si>
  <si>
    <t>3D.CP-70х90</t>
  </si>
  <si>
    <r>
      <t>Аксессуары для живописи/</t>
    </r>
    <r>
      <rPr>
        <b/>
        <sz val="18"/>
        <color indexed="23"/>
        <rFont val="Trajan Pro"/>
        <family val="0"/>
      </rPr>
      <t>Accessories for Painting</t>
    </r>
  </si>
  <si>
    <r>
      <t>Двухъярусная подставка для кистей/</t>
    </r>
    <r>
      <rPr>
        <sz val="9"/>
        <color indexed="23"/>
        <rFont val="Calibri"/>
        <family val="2"/>
      </rPr>
      <t>Two-tiered stand for brush</t>
    </r>
  </si>
  <si>
    <t xml:space="preserve">цена за м погонный </t>
  </si>
  <si>
    <t>Размер холста, см</t>
  </si>
  <si>
    <t>25x25</t>
  </si>
  <si>
    <t>25x45</t>
  </si>
  <si>
    <t>25x50</t>
  </si>
  <si>
    <t>25x55</t>
  </si>
  <si>
    <t>25x60</t>
  </si>
  <si>
    <t>30x30</t>
  </si>
  <si>
    <t>30x35</t>
  </si>
  <si>
    <t>30x40</t>
  </si>
  <si>
    <t>30x45</t>
  </si>
  <si>
    <t>30x50</t>
  </si>
  <si>
    <t>30x55</t>
  </si>
  <si>
    <t>30x60</t>
  </si>
  <si>
    <t>30x65</t>
  </si>
  <si>
    <t>30x70</t>
  </si>
  <si>
    <t>30x75</t>
  </si>
  <si>
    <t>30x80</t>
  </si>
  <si>
    <t>35x35</t>
  </si>
  <si>
    <t>35x40</t>
  </si>
  <si>
    <t>35x45</t>
  </si>
  <si>
    <t>35x50</t>
  </si>
  <si>
    <t>35x55</t>
  </si>
  <si>
    <t>35x60</t>
  </si>
  <si>
    <t>35x65</t>
  </si>
  <si>
    <t>35x70</t>
  </si>
  <si>
    <t>35x75</t>
  </si>
  <si>
    <t>35x80</t>
  </si>
  <si>
    <t>35x85</t>
  </si>
  <si>
    <t>35x90</t>
  </si>
  <si>
    <t>40x40</t>
  </si>
  <si>
    <t>40x45</t>
  </si>
  <si>
    <t>40x50</t>
  </si>
  <si>
    <t>40x55</t>
  </si>
  <si>
    <t>40x60</t>
  </si>
  <si>
    <t>40x65</t>
  </si>
  <si>
    <t>40x70</t>
  </si>
  <si>
    <t>40x75</t>
  </si>
  <si>
    <t>40x80</t>
  </si>
  <si>
    <t>40x85</t>
  </si>
  <si>
    <t>40x90</t>
  </si>
  <si>
    <t>40x95</t>
  </si>
  <si>
    <t>40x100</t>
  </si>
  <si>
    <t>45x45</t>
  </si>
  <si>
    <t>45x50</t>
  </si>
  <si>
    <t>45x55</t>
  </si>
  <si>
    <t>45x60</t>
  </si>
  <si>
    <t>45x65</t>
  </si>
  <si>
    <t>45x70</t>
  </si>
  <si>
    <t>45x75</t>
  </si>
  <si>
    <t>45x80</t>
  </si>
  <si>
    <t>45x85</t>
  </si>
  <si>
    <t>45x90</t>
  </si>
  <si>
    <t>45x95</t>
  </si>
  <si>
    <t>45x100</t>
  </si>
  <si>
    <t>50x50</t>
  </si>
  <si>
    <t>50x55</t>
  </si>
  <si>
    <t>ORam-31х26</t>
  </si>
  <si>
    <t>ORam-38х32</t>
  </si>
  <si>
    <t>ORam-45х38</t>
  </si>
  <si>
    <t>ORam-55х45</t>
  </si>
  <si>
    <t>ORam-64х63</t>
  </si>
  <si>
    <t>ORam-75х62</t>
  </si>
  <si>
    <t>ORam-86х72</t>
  </si>
  <si>
    <t>50x60</t>
  </si>
  <si>
    <t>50x65</t>
  </si>
  <si>
    <t>50x70</t>
  </si>
  <si>
    <t>50x75</t>
  </si>
  <si>
    <t>50x80</t>
  </si>
  <si>
    <t>50x85</t>
  </si>
  <si>
    <t>50x90</t>
  </si>
  <si>
    <t>50x95</t>
  </si>
  <si>
    <t>50x100</t>
  </si>
  <si>
    <t>50x105</t>
  </si>
  <si>
    <t>50x110</t>
  </si>
  <si>
    <t>50x115</t>
  </si>
  <si>
    <t>50x120</t>
  </si>
  <si>
    <t>55x55</t>
  </si>
  <si>
    <t>55x60</t>
  </si>
  <si>
    <t>55x65</t>
  </si>
  <si>
    <t>55x70</t>
  </si>
  <si>
    <t>55x75</t>
  </si>
  <si>
    <t>55x80</t>
  </si>
  <si>
    <t>55x85</t>
  </si>
  <si>
    <t>55x90</t>
  </si>
  <si>
    <t>55x95</t>
  </si>
  <si>
    <t>55x100</t>
  </si>
  <si>
    <t>55x105</t>
  </si>
  <si>
    <t>55x110</t>
  </si>
  <si>
    <t>55x115</t>
  </si>
  <si>
    <t>55x120</t>
  </si>
  <si>
    <t>60x60</t>
  </si>
  <si>
    <t>60x65</t>
  </si>
  <si>
    <t>60x70</t>
  </si>
  <si>
    <t>60x75</t>
  </si>
  <si>
    <t>лошадка-качалка двойная</t>
  </si>
  <si>
    <t>лошадка-качалка одинарная</t>
  </si>
  <si>
    <t>60x80</t>
  </si>
  <si>
    <t>60x85</t>
  </si>
  <si>
    <t>60x90</t>
  </si>
  <si>
    <t>60x95</t>
  </si>
  <si>
    <t>60x100</t>
  </si>
  <si>
    <t>60x105</t>
  </si>
  <si>
    <t>60x110</t>
  </si>
  <si>
    <t>60x115</t>
  </si>
  <si>
    <t>60x120</t>
  </si>
  <si>
    <t>65x65</t>
  </si>
  <si>
    <t>65x70</t>
  </si>
  <si>
    <t>65x75</t>
  </si>
  <si>
    <t>65x80</t>
  </si>
  <si>
    <t>65x85</t>
  </si>
  <si>
    <t>65x90</t>
  </si>
  <si>
    <t>65x95</t>
  </si>
  <si>
    <t>65x100</t>
  </si>
  <si>
    <t>65x105</t>
  </si>
  <si>
    <t>Подставка-набор</t>
  </si>
  <si>
    <t>Z.MDF.Inf-2</t>
  </si>
  <si>
    <t>Z.Christtree-70</t>
  </si>
  <si>
    <t>Z.Christtree-35</t>
  </si>
  <si>
    <t>Ёлка резная 50 см</t>
  </si>
  <si>
    <t>Ёлка резная 35 см</t>
  </si>
  <si>
    <t>Ёлка резная 70 см</t>
  </si>
  <si>
    <t>65х85</t>
  </si>
  <si>
    <t>3D.CP-65х85</t>
  </si>
  <si>
    <t>100х140</t>
  </si>
  <si>
    <t>3D.CP-70х100</t>
  </si>
  <si>
    <t>3D.CP-100х120</t>
  </si>
  <si>
    <t>3D.CP-100х140</t>
  </si>
  <si>
    <t>информатор с круглым отверстием</t>
  </si>
  <si>
    <t>360*280</t>
  </si>
  <si>
    <t>13,5*13*5</t>
  </si>
  <si>
    <t>65x110</t>
  </si>
  <si>
    <t>65x115</t>
  </si>
  <si>
    <t>65x120</t>
  </si>
  <si>
    <t>70x70</t>
  </si>
  <si>
    <t>70x75</t>
  </si>
  <si>
    <t>70x80</t>
  </si>
  <si>
    <t>70x85</t>
  </si>
  <si>
    <t>70x90</t>
  </si>
  <si>
    <t>70x95</t>
  </si>
  <si>
    <t>70x100</t>
  </si>
  <si>
    <t>80x90</t>
  </si>
  <si>
    <t>80x95</t>
  </si>
  <si>
    <t>80x100</t>
  </si>
  <si>
    <t>80x105</t>
  </si>
  <si>
    <t>80x110</t>
  </si>
  <si>
    <t>80x115</t>
  </si>
  <si>
    <t>80x120</t>
  </si>
  <si>
    <t>90x90</t>
  </si>
  <si>
    <t>90x95</t>
  </si>
  <si>
    <t>90x100</t>
  </si>
  <si>
    <t>90x105</t>
  </si>
  <si>
    <t>90x110</t>
  </si>
  <si>
    <t>95x95</t>
  </si>
  <si>
    <t>95x100</t>
  </si>
  <si>
    <t>100х100</t>
  </si>
  <si>
    <t>Basic</t>
  </si>
  <si>
    <t>20x30</t>
  </si>
  <si>
    <t>20х20</t>
  </si>
  <si>
    <t>20х25</t>
  </si>
  <si>
    <t>20х30</t>
  </si>
  <si>
    <t>90х180</t>
  </si>
  <si>
    <t>120х160</t>
  </si>
  <si>
    <t>150х200</t>
  </si>
  <si>
    <t>180х240</t>
  </si>
  <si>
    <t>240х320</t>
  </si>
  <si>
    <t>160х160</t>
  </si>
  <si>
    <t>200х200</t>
  </si>
  <si>
    <t>240х240</t>
  </si>
  <si>
    <t>160х240</t>
  </si>
  <si>
    <t>200х300</t>
  </si>
  <si>
    <t>240х360</t>
  </si>
  <si>
    <t>60х80</t>
  </si>
  <si>
    <t>90х120</t>
  </si>
  <si>
    <t>80х80</t>
  </si>
  <si>
    <t>120х120</t>
  </si>
  <si>
    <t>24х32</t>
  </si>
  <si>
    <t>27х36</t>
  </si>
  <si>
    <t>30х40</t>
  </si>
  <si>
    <t>33х44</t>
  </si>
  <si>
    <t>Ø160</t>
  </si>
  <si>
    <t>Ø200</t>
  </si>
  <si>
    <t>Ø240</t>
  </si>
  <si>
    <t>Ø80</t>
  </si>
  <si>
    <t>Ø120</t>
  </si>
  <si>
    <t>9х13</t>
  </si>
  <si>
    <t>9х18</t>
  </si>
  <si>
    <t>10х10</t>
  </si>
  <si>
    <t>10х15</t>
  </si>
  <si>
    <t>10х20</t>
  </si>
  <si>
    <t>10х25</t>
  </si>
  <si>
    <t>10х30</t>
  </si>
  <si>
    <t>13х13</t>
  </si>
  <si>
    <t>13х18</t>
  </si>
  <si>
    <t>15х15</t>
  </si>
  <si>
    <t>15х20</t>
  </si>
  <si>
    <t>15х30</t>
  </si>
  <si>
    <t>15х40</t>
  </si>
  <si>
    <t>18х18</t>
  </si>
  <si>
    <t>20х40</t>
  </si>
  <si>
    <t>25х25</t>
  </si>
  <si>
    <t>25х40</t>
  </si>
  <si>
    <t>30х30</t>
  </si>
  <si>
    <t>40х40</t>
  </si>
  <si>
    <t>Рамка</t>
  </si>
  <si>
    <t>19х19</t>
  </si>
  <si>
    <t>24х24</t>
  </si>
  <si>
    <t>29х29</t>
  </si>
  <si>
    <t>29х39</t>
  </si>
  <si>
    <t>39х39</t>
  </si>
  <si>
    <t>39х49</t>
  </si>
  <si>
    <t>Комплект клиньев ТР 03</t>
  </si>
  <si>
    <t>40х45</t>
  </si>
  <si>
    <t>40х50</t>
  </si>
  <si>
    <t>40х55</t>
  </si>
  <si>
    <t>40х60</t>
  </si>
  <si>
    <t>40х70</t>
  </si>
  <si>
    <t>40х80</t>
  </si>
  <si>
    <t>45х45</t>
  </si>
  <si>
    <t>45х50</t>
  </si>
  <si>
    <t>45х55</t>
  </si>
  <si>
    <t>45х60</t>
  </si>
  <si>
    <t>45х70</t>
  </si>
  <si>
    <t>45х80</t>
  </si>
  <si>
    <t>45х90</t>
  </si>
  <si>
    <t>50х50</t>
  </si>
  <si>
    <t>50х55</t>
  </si>
  <si>
    <t>50х60</t>
  </si>
  <si>
    <t>50х70</t>
  </si>
  <si>
    <t>50х80</t>
  </si>
  <si>
    <t>50х90</t>
  </si>
  <si>
    <t>50х100</t>
  </si>
  <si>
    <t>55х55</t>
  </si>
  <si>
    <t>55х60</t>
  </si>
  <si>
    <t>55х70</t>
  </si>
  <si>
    <t>55х80</t>
  </si>
  <si>
    <t>55х90</t>
  </si>
  <si>
    <t>55х100</t>
  </si>
  <si>
    <t>55х110</t>
  </si>
  <si>
    <t>60х60</t>
  </si>
  <si>
    <t>60х70</t>
  </si>
  <si>
    <t>60х90</t>
  </si>
  <si>
    <t>60х100</t>
  </si>
  <si>
    <t>60х110</t>
  </si>
  <si>
    <t>60х120</t>
  </si>
  <si>
    <t xml:space="preserve">сумма </t>
  </si>
  <si>
    <t>70х70</t>
  </si>
  <si>
    <t>70х80</t>
  </si>
  <si>
    <t>70х90</t>
  </si>
  <si>
    <t>70х100</t>
  </si>
  <si>
    <t>70х110</t>
  </si>
  <si>
    <t>70х120</t>
  </si>
  <si>
    <t>80х90</t>
  </si>
  <si>
    <t>80х100</t>
  </si>
  <si>
    <t>80х110</t>
  </si>
  <si>
    <t>80х120</t>
  </si>
  <si>
    <t>25х30</t>
  </si>
  <si>
    <t>25х35</t>
  </si>
  <si>
    <t>90х90</t>
  </si>
  <si>
    <t>3D.JP.</t>
  </si>
  <si>
    <t>3D.JP-20х20</t>
  </si>
  <si>
    <t>3D.JP-20х25</t>
  </si>
  <si>
    <t>3D.JP-20х30</t>
  </si>
  <si>
    <t>3D.JP-25х25</t>
  </si>
  <si>
    <t>3D.JP-30х30</t>
  </si>
  <si>
    <t>3D.JP-30х40</t>
  </si>
  <si>
    <t>3D.JP-30х50</t>
  </si>
  <si>
    <t>3D.JP-30х60</t>
  </si>
  <si>
    <t>3D.JP-35х35</t>
  </si>
  <si>
    <t>3D.JP-40х40</t>
  </si>
  <si>
    <t>3D.JP-40х50</t>
  </si>
  <si>
    <t>3D.JP-40х60</t>
  </si>
  <si>
    <t>3D.JP-40х70</t>
  </si>
  <si>
    <t>3D.JP-40х80</t>
  </si>
  <si>
    <t>3D.JP-45х45</t>
  </si>
  <si>
    <t>3D.JP-50х50</t>
  </si>
  <si>
    <t>3D.JP-50х60</t>
  </si>
  <si>
    <t>3D.JP-50х70</t>
  </si>
  <si>
    <t>3D.JP-50х80</t>
  </si>
  <si>
    <t>3D.JP-60х60</t>
  </si>
  <si>
    <t>3D.JP-60х80</t>
  </si>
  <si>
    <t>3D.JP-60х90</t>
  </si>
  <si>
    <t>3D.JP-60х100</t>
  </si>
  <si>
    <t>3D.JP-60х120</t>
  </si>
  <si>
    <t>3D.JP-70х70</t>
  </si>
  <si>
    <t>3D.JP-70х90</t>
  </si>
  <si>
    <t>Ёлочки под игрушку</t>
  </si>
  <si>
    <t>Санта Клаус на подставке</t>
  </si>
  <si>
    <t>15*21</t>
  </si>
  <si>
    <t>11*24 см</t>
  </si>
  <si>
    <t>Эльф худой на подставке</t>
  </si>
  <si>
    <t>Эльф толстенький на подставке</t>
  </si>
  <si>
    <t>7*13</t>
  </si>
  <si>
    <t>9*11,5</t>
  </si>
  <si>
    <t>Елочка</t>
  </si>
  <si>
    <t>19*25*19</t>
  </si>
  <si>
    <t>машинка</t>
  </si>
  <si>
    <t>18,5*8*5 см</t>
  </si>
  <si>
    <t>3D.JP-45х60</t>
  </si>
  <si>
    <t>60х85</t>
  </si>
  <si>
    <t>3D.JP-60х85</t>
  </si>
  <si>
    <t>90х100</t>
  </si>
  <si>
    <t>90х110</t>
  </si>
  <si>
    <t>Клинья Studio (комплект)</t>
  </si>
  <si>
    <t>S.K.</t>
  </si>
  <si>
    <t>M.K.</t>
  </si>
  <si>
    <t>S.CP.</t>
  </si>
  <si>
    <t>R.CP</t>
  </si>
  <si>
    <t>O. CP.</t>
  </si>
  <si>
    <t>R.CP-30</t>
  </si>
  <si>
    <t>P.B.</t>
  </si>
  <si>
    <t>Z.T.</t>
  </si>
  <si>
    <t>D50</t>
  </si>
  <si>
    <t>Z.IK</t>
  </si>
  <si>
    <t>Z.Ab</t>
  </si>
  <si>
    <t>Z.V</t>
  </si>
  <si>
    <t>Z.P</t>
  </si>
  <si>
    <t xml:space="preserve">МДФ заготовки </t>
  </si>
  <si>
    <t>Z.MDF.</t>
  </si>
  <si>
    <t>до 5 см с рисунком</t>
  </si>
  <si>
    <t>5-10 см с рисунком</t>
  </si>
  <si>
    <t>более 10 см с рисунком</t>
  </si>
  <si>
    <t>24х29</t>
  </si>
  <si>
    <t>24х34</t>
  </si>
  <si>
    <t>27х27</t>
  </si>
  <si>
    <t>27х32</t>
  </si>
  <si>
    <t>29х34</t>
  </si>
  <si>
    <t>15х25</t>
  </si>
  <si>
    <t>29х44</t>
  </si>
  <si>
    <t>32х32</t>
  </si>
  <si>
    <t>18х24</t>
  </si>
  <si>
    <t>32х38</t>
  </si>
  <si>
    <t>34х34</t>
  </si>
  <si>
    <t>34х39</t>
  </si>
  <si>
    <t>34х44</t>
  </si>
  <si>
    <t>20х35</t>
  </si>
  <si>
    <t>34х49</t>
  </si>
  <si>
    <t>34х54</t>
  </si>
  <si>
    <t>20х45</t>
  </si>
  <si>
    <t>34х59</t>
  </si>
  <si>
    <t>20х50</t>
  </si>
  <si>
    <t>34х64</t>
  </si>
  <si>
    <t>39х44</t>
  </si>
  <si>
    <t>39х54</t>
  </si>
  <si>
    <t>25х45</t>
  </si>
  <si>
    <t>39х59</t>
  </si>
  <si>
    <t>25х50</t>
  </si>
  <si>
    <t>39х64</t>
  </si>
  <si>
    <t>44х44</t>
  </si>
  <si>
    <t>30х35</t>
  </si>
  <si>
    <t>44х49</t>
  </si>
  <si>
    <t>44х54</t>
  </si>
  <si>
    <t>30х45</t>
  </si>
  <si>
    <t>32*30*18,5</t>
  </si>
  <si>
    <t>35*17*22</t>
  </si>
  <si>
    <t>44х59</t>
  </si>
  <si>
    <t>30х50</t>
  </si>
  <si>
    <t>44х64</t>
  </si>
  <si>
    <t>30х55</t>
  </si>
  <si>
    <t>44х69</t>
  </si>
  <si>
    <t>30х60</t>
  </si>
  <si>
    <t>44х74</t>
  </si>
  <si>
    <t>35х35</t>
  </si>
  <si>
    <t>49х49</t>
  </si>
  <si>
    <t>35х40</t>
  </si>
  <si>
    <t>49х54</t>
  </si>
  <si>
    <t>35х45</t>
  </si>
  <si>
    <t>49х59</t>
  </si>
  <si>
    <t>35х50</t>
  </si>
  <si>
    <t>49х64</t>
  </si>
  <si>
    <t>35х55</t>
  </si>
  <si>
    <t>49х69</t>
  </si>
  <si>
    <t>35х60</t>
  </si>
  <si>
    <t>49х74</t>
  </si>
  <si>
    <t>35х70</t>
  </si>
  <si>
    <t>49х84</t>
  </si>
  <si>
    <t>54х59</t>
  </si>
  <si>
    <t>54х64</t>
  </si>
  <si>
    <t>54х69</t>
  </si>
  <si>
    <t>54х74</t>
  </si>
  <si>
    <t>54х84</t>
  </si>
  <si>
    <t>54х94</t>
  </si>
  <si>
    <t>59х59</t>
  </si>
  <si>
    <t>59х64</t>
  </si>
  <si>
    <t>59х69</t>
  </si>
  <si>
    <t>59х74</t>
  </si>
  <si>
    <t>59х84</t>
  </si>
  <si>
    <t>59х94</t>
  </si>
  <si>
    <t>59х104</t>
  </si>
  <si>
    <t>64х64</t>
  </si>
  <si>
    <t>64х69</t>
  </si>
  <si>
    <t>64х74</t>
  </si>
  <si>
    <t>64х84</t>
  </si>
  <si>
    <t>64х94</t>
  </si>
  <si>
    <t>64х104</t>
  </si>
  <si>
    <t>64х114</t>
  </si>
  <si>
    <t>ДВП грунтованная представляет собой основу для живописи или декора. Толщина ДВП 3,2 мм. Три слоя универсального акрилового грунта. Каждая основа имеет этикетку-стикер и индивидуальную упаковку.</t>
  </si>
  <si>
    <t>Основа для живописи 3,2 мм, три слоя акрилового грунта</t>
  </si>
  <si>
    <t>69х69</t>
  </si>
  <si>
    <t>69х74</t>
  </si>
  <si>
    <t>69х84</t>
  </si>
  <si>
    <t>69х94</t>
  </si>
  <si>
    <t>69х104</t>
  </si>
  <si>
    <t>69х114</t>
  </si>
  <si>
    <t>69х124</t>
  </si>
  <si>
    <t>74х74</t>
  </si>
  <si>
    <t>74х84</t>
  </si>
  <si>
    <t>74х94</t>
  </si>
  <si>
    <t>74х104</t>
  </si>
  <si>
    <t>74х114</t>
  </si>
  <si>
    <t>74х124</t>
  </si>
  <si>
    <t>74х134</t>
  </si>
  <si>
    <t>84х84</t>
  </si>
  <si>
    <t>84х94</t>
  </si>
  <si>
    <t>84х104</t>
  </si>
  <si>
    <t>84х114</t>
  </si>
  <si>
    <t>84х124</t>
  </si>
  <si>
    <t>84х134</t>
  </si>
  <si>
    <t>94х94</t>
  </si>
  <si>
    <t>94х104</t>
  </si>
  <si>
    <t>94х114</t>
  </si>
  <si>
    <t>94х124</t>
  </si>
  <si>
    <t>94х134</t>
  </si>
  <si>
    <t>104х104</t>
  </si>
  <si>
    <t>104х114</t>
  </si>
  <si>
    <t>104х124</t>
  </si>
  <si>
    <t>сечение 24х55</t>
  </si>
  <si>
    <t>104х134</t>
  </si>
  <si>
    <t>114х114</t>
  </si>
  <si>
    <t>100х105</t>
  </si>
  <si>
    <t>114х119</t>
  </si>
  <si>
    <t>100х110</t>
  </si>
  <si>
    <t>114х124</t>
  </si>
  <si>
    <t>100х115</t>
  </si>
  <si>
    <t>114х129</t>
  </si>
  <si>
    <t>100х120</t>
  </si>
  <si>
    <t>114х134</t>
  </si>
  <si>
    <t>110х110</t>
  </si>
  <si>
    <t>124х124</t>
  </si>
  <si>
    <t>110х120</t>
  </si>
  <si>
    <t>124х134</t>
  </si>
  <si>
    <t>ФАСОВКА ПО 350 МЛ</t>
  </si>
  <si>
    <t>134х134</t>
  </si>
  <si>
    <t>S.TP.M.</t>
  </si>
  <si>
    <t>S.CB.M.</t>
  </si>
  <si>
    <t>M.TP.M</t>
  </si>
  <si>
    <t>M.CBL.М</t>
  </si>
  <si>
    <t>M.CBS.М</t>
  </si>
  <si>
    <t>D50/G</t>
  </si>
  <si>
    <t>D75-10х10</t>
  </si>
  <si>
    <t>D75-10х15</t>
  </si>
  <si>
    <t>D75-10х20</t>
  </si>
  <si>
    <t>D75-15х15</t>
  </si>
  <si>
    <t>D75-15х20</t>
  </si>
  <si>
    <t>D75-15х25</t>
  </si>
  <si>
    <t>D75-15х30</t>
  </si>
  <si>
    <t>D75</t>
  </si>
  <si>
    <t>D50/G-10х10</t>
  </si>
  <si>
    <t>Рейка Step 3 сорт</t>
  </si>
  <si>
    <t>D50-9х13</t>
  </si>
  <si>
    <t>S.TP.M-25</t>
  </si>
  <si>
    <t>S.TP.M-30</t>
  </si>
  <si>
    <t>S.CB.M-25</t>
  </si>
  <si>
    <t>S.CB.M-30</t>
  </si>
  <si>
    <t>M.TP.M-40</t>
  </si>
  <si>
    <t>Рейка Studio 3 сорт</t>
  </si>
  <si>
    <t xml:space="preserve">Рейка Master </t>
  </si>
  <si>
    <t>Рейка Master 2 сорт</t>
  </si>
  <si>
    <t>M.TP.M-45</t>
  </si>
  <si>
    <t>M.TP.M-50</t>
  </si>
  <si>
    <t>M.TP.M-55</t>
  </si>
  <si>
    <t>M.TP.M-60</t>
  </si>
  <si>
    <t>M.TP.M-65</t>
  </si>
  <si>
    <t>M.CBL.М-40</t>
  </si>
  <si>
    <t>M.CBL.М-45</t>
  </si>
  <si>
    <t>M.CBL.М-50</t>
  </si>
  <si>
    <t>M.CBL.М-55</t>
  </si>
  <si>
    <t>M.CBL.М-60</t>
  </si>
  <si>
    <t>M.CBL.М-65</t>
  </si>
  <si>
    <t>M.CBS.М-70</t>
  </si>
  <si>
    <t>M.CBS.М-75</t>
  </si>
  <si>
    <t>R.CP/Ram-30</t>
  </si>
  <si>
    <t>1S/Ram-10х10</t>
  </si>
  <si>
    <t>O. CP/Ram-13x11</t>
  </si>
  <si>
    <t>O.CP/Ram-19x15</t>
  </si>
  <si>
    <t>P.B-20x30</t>
  </si>
  <si>
    <t>P.B-30x40</t>
  </si>
  <si>
    <t>P.B-40x40</t>
  </si>
  <si>
    <t>P.B-40x50</t>
  </si>
  <si>
    <t>P.B-60x60</t>
  </si>
  <si>
    <t>Z.Sh</t>
  </si>
  <si>
    <t>Z.Sh-80</t>
  </si>
  <si>
    <t>Z.Sh-60x80</t>
  </si>
  <si>
    <t>Z.Sh-80x80</t>
  </si>
  <si>
    <t>Z.T-16</t>
  </si>
  <si>
    <t>Z.T-16x16</t>
  </si>
  <si>
    <t>Z.T-16x24</t>
  </si>
  <si>
    <t>Z.P-24x32</t>
  </si>
  <si>
    <t>Z.P-30x40</t>
  </si>
  <si>
    <t>D50-10x10</t>
  </si>
  <si>
    <t>D50-20x30</t>
  </si>
  <si>
    <t>ВСЕГО</t>
  </si>
  <si>
    <t>Z.H</t>
  </si>
  <si>
    <t>Z.H/G</t>
  </si>
  <si>
    <t>со стеклом</t>
  </si>
  <si>
    <t>1S/Ram</t>
  </si>
  <si>
    <t>1S/СР</t>
  </si>
  <si>
    <t>1S/СР-10x10</t>
  </si>
  <si>
    <t>без стекла</t>
  </si>
  <si>
    <t>54х54</t>
  </si>
  <si>
    <t>D75-13х13</t>
  </si>
  <si>
    <t>в 50,5 см * ш 31,5</t>
  </si>
  <si>
    <t>D75-13х18</t>
  </si>
  <si>
    <t>Полочка-птичка правая мал</t>
  </si>
  <si>
    <t>Полочка-птичка левая мал</t>
  </si>
  <si>
    <t>360*190</t>
  </si>
  <si>
    <t>420*220</t>
  </si>
  <si>
    <t>полочка с ящиками</t>
  </si>
  <si>
    <t>315*391*160</t>
  </si>
  <si>
    <t>D75-18х18</t>
  </si>
  <si>
    <t>D75-18х24</t>
  </si>
  <si>
    <t>Ø25</t>
  </si>
  <si>
    <t>Z.S</t>
  </si>
  <si>
    <t>Z.T</t>
  </si>
  <si>
    <t>Z.C</t>
  </si>
  <si>
    <t>Z.C-25</t>
  </si>
  <si>
    <r>
      <t xml:space="preserve"> серия Deco</t>
    </r>
    <r>
      <rPr>
        <b/>
        <vertAlign val="subscript"/>
        <sz val="16"/>
        <color indexed="8"/>
        <rFont val="Times New Roman"/>
        <family val="1"/>
      </rPr>
      <t>75 с зеркалом</t>
    </r>
  </si>
  <si>
    <t>Зеркало</t>
  </si>
  <si>
    <t>M.LP.</t>
  </si>
  <si>
    <t>D75/Z</t>
  </si>
  <si>
    <t>D75/Z-10х10</t>
  </si>
  <si>
    <t>D75/Z-15x15</t>
  </si>
  <si>
    <t>D75/Z-20х20</t>
  </si>
  <si>
    <t>D75/Z-25x25</t>
  </si>
  <si>
    <t>D75/Z-30x30</t>
  </si>
  <si>
    <t>Z.MDF.5-3квадрат</t>
  </si>
  <si>
    <t>Z.MDF.T-23ирисы</t>
  </si>
  <si>
    <t>Z.MDF.T-25кактус</t>
  </si>
  <si>
    <t>Z.P-27х36</t>
  </si>
  <si>
    <t>Z.P-33x44</t>
  </si>
  <si>
    <t>Z.T-20</t>
  </si>
  <si>
    <t>Z.T-24</t>
  </si>
  <si>
    <t>Z.T-о12х16</t>
  </si>
  <si>
    <t>Z.T-о15х20</t>
  </si>
  <si>
    <t>Z.T-о18х24</t>
  </si>
  <si>
    <t>Z.T-о24х32</t>
  </si>
  <si>
    <t>Z.T-20х20</t>
  </si>
  <si>
    <t>Z.T-24х24</t>
  </si>
  <si>
    <t>Z.Pol-1</t>
  </si>
  <si>
    <t>Z.Pol-2</t>
  </si>
  <si>
    <t>Z.Pol-3</t>
  </si>
  <si>
    <t>Z.Pol-4</t>
  </si>
  <si>
    <t>565*220</t>
  </si>
  <si>
    <t>370*200</t>
  </si>
  <si>
    <t>200*500</t>
  </si>
  <si>
    <t>Ø400, внутр.Ø275</t>
  </si>
  <si>
    <r>
      <t>ЗАГОТОВКИ ДЛЯ ДЕКОРИРОВАНИЯ/</t>
    </r>
    <r>
      <rPr>
        <b/>
        <sz val="18"/>
        <color indexed="23"/>
        <rFont val="Trajan Pro"/>
        <family val="0"/>
      </rPr>
      <t>Work for decoration</t>
    </r>
  </si>
  <si>
    <t>40*11*11 см</t>
  </si>
  <si>
    <t>30х150</t>
  </si>
  <si>
    <t>S.TP.M-20</t>
  </si>
  <si>
    <t>S.TP.M-24</t>
  </si>
  <si>
    <t>S.TP.M-35</t>
  </si>
  <si>
    <t>S.TP.M-40</t>
  </si>
  <si>
    <t>S.TP.M-45</t>
  </si>
  <si>
    <t>S.TP.M-50</t>
  </si>
  <si>
    <t>S.TP.M-55</t>
  </si>
  <si>
    <t>S.TP.M-60</t>
  </si>
  <si>
    <t>S.TP.M-65</t>
  </si>
  <si>
    <t>S.TP.M-70</t>
  </si>
  <si>
    <t>S.TP.M-75</t>
  </si>
  <si>
    <t>S.TP.M-80</t>
  </si>
  <si>
    <t>S.TP.M-85</t>
  </si>
  <si>
    <t>S.TP.M-90</t>
  </si>
  <si>
    <t>S.TP.M-95</t>
  </si>
  <si>
    <t>S.TP.M-100</t>
  </si>
  <si>
    <t>ш 750 * в 250 * г 250</t>
  </si>
  <si>
    <t>Дерево маленькое двойное</t>
  </si>
  <si>
    <t>в 50см * ш 36,5см * гл 36,5см</t>
  </si>
  <si>
    <t>S.TP.M-105</t>
  </si>
  <si>
    <t>S.TP.M-110</t>
  </si>
  <si>
    <t>Темно-красная</t>
  </si>
  <si>
    <t>S.TP.M-115</t>
  </si>
  <si>
    <t>S.TP.M-120</t>
  </si>
  <si>
    <t>S.CB.M-35</t>
  </si>
  <si>
    <t>S.CB.M-40</t>
  </si>
  <si>
    <t>S.CB.M-45</t>
  </si>
  <si>
    <t>S.CB.M-50</t>
  </si>
  <si>
    <t>S.CB.M-55</t>
  </si>
  <si>
    <t>S.CB.M-60</t>
  </si>
  <si>
    <t>S.CB.M-65</t>
  </si>
  <si>
    <t>S.CB.M-70</t>
  </si>
  <si>
    <t>S.CB.M-75</t>
  </si>
  <si>
    <t>S.CB.M-80</t>
  </si>
  <si>
    <t>S.CB.M-85</t>
  </si>
  <si>
    <t>S.CB.M-90</t>
  </si>
  <si>
    <t>S.CB.M-95</t>
  </si>
  <si>
    <t>S.CB.M-100</t>
  </si>
  <si>
    <t>M.TP.M-70</t>
  </si>
  <si>
    <t>M.TP.M-75</t>
  </si>
  <si>
    <t>M.TP.M-80</t>
  </si>
  <si>
    <t>M.TP.M-85</t>
  </si>
  <si>
    <t>M.TP.M-90</t>
  </si>
  <si>
    <t>M.TP.M-95</t>
  </si>
  <si>
    <t>M.TP.M-100</t>
  </si>
  <si>
    <t>M.TP.M-105</t>
  </si>
  <si>
    <t>M.TP.M-110</t>
  </si>
  <si>
    <t>M.TP.M-115</t>
  </si>
  <si>
    <t>M.TP.M-120</t>
  </si>
  <si>
    <t>M.TP.M-125</t>
  </si>
  <si>
    <t>M.TP.M-130</t>
  </si>
  <si>
    <t>M.TP.M-135</t>
  </si>
  <si>
    <t>M.TP.M-140</t>
  </si>
  <si>
    <t>M.TP.M-145</t>
  </si>
  <si>
    <t>M.TP.M-150</t>
  </si>
  <si>
    <t>M.TP.M-155</t>
  </si>
  <si>
    <t>M.TP.M-160</t>
  </si>
  <si>
    <t>M.TP.M-165</t>
  </si>
  <si>
    <t>M.TP.M-170</t>
  </si>
  <si>
    <t>M.TP.M-175</t>
  </si>
  <si>
    <t>M.TP.M-180</t>
  </si>
  <si>
    <t>M.TP.M-185</t>
  </si>
  <si>
    <t>M.TP.M-190</t>
  </si>
  <si>
    <t>M.TP.M-195</t>
  </si>
  <si>
    <t>M.TP.M-200</t>
  </si>
  <si>
    <t>M.CBL.М-70</t>
  </si>
  <si>
    <t>M.CBL.М-75</t>
  </si>
  <si>
    <t>M.CBL.М-80</t>
  </si>
  <si>
    <t>M.CBL.М-85</t>
  </si>
  <si>
    <t>M.CBL.М-90</t>
  </si>
  <si>
    <t>M.CBL.М-95</t>
  </si>
  <si>
    <t>M.CBL.М-100</t>
  </si>
  <si>
    <t>M.CBL.М-105</t>
  </si>
  <si>
    <t>M.CBL.М-110</t>
  </si>
  <si>
    <t>M.CBL.М-115</t>
  </si>
  <si>
    <t>M.CBL.М-120</t>
  </si>
  <si>
    <t>M.CBL.М-125</t>
  </si>
  <si>
    <t>M.CBL.М-130</t>
  </si>
  <si>
    <t>M.CBL.М-135</t>
  </si>
  <si>
    <t>M.CBL.М-140</t>
  </si>
  <si>
    <t>M.CBL.М-145</t>
  </si>
  <si>
    <t>M.CBL.М-150</t>
  </si>
  <si>
    <t>M.CBL.М-155</t>
  </si>
  <si>
    <t>M.CBL.М-160</t>
  </si>
  <si>
    <t>M.CBL.М-165</t>
  </si>
  <si>
    <t>100х150</t>
  </si>
  <si>
    <t>с крестовиной</t>
  </si>
  <si>
    <t>P.B-100x100</t>
  </si>
  <si>
    <t>P.B-100x120</t>
  </si>
  <si>
    <t>M.CBL.М-170</t>
  </si>
  <si>
    <t>M.CBL.М-175</t>
  </si>
  <si>
    <t>M.CBL.М-180</t>
  </si>
  <si>
    <t>M.CBL.М-185</t>
  </si>
  <si>
    <t>M.CBL.М-190</t>
  </si>
  <si>
    <t>M.CBL.М-195</t>
  </si>
  <si>
    <t>M.CBL.М-200</t>
  </si>
  <si>
    <t>M.CBS.М-80</t>
  </si>
  <si>
    <t>M.CBS.М-85</t>
  </si>
  <si>
    <t>M.CBS.М-90</t>
  </si>
  <si>
    <t>M.CBS.М-95</t>
  </si>
  <si>
    <t>M.CBS.М-100</t>
  </si>
  <si>
    <r>
      <t xml:space="preserve">Палитры лазер / </t>
    </r>
    <r>
      <rPr>
        <b/>
        <sz val="18"/>
        <color indexed="23"/>
        <rFont val="Trajan Pro"/>
        <family val="0"/>
      </rPr>
      <t>Palette lazer</t>
    </r>
  </si>
  <si>
    <t>M.CBS.М-105</t>
  </si>
  <si>
    <t>M.CBS.М-110</t>
  </si>
  <si>
    <t>M.CBS.М-115</t>
  </si>
  <si>
    <t>M.CBS.М-120</t>
  </si>
  <si>
    <t>M.CBS.М-125</t>
  </si>
  <si>
    <t>M.CBS.М-130</t>
  </si>
  <si>
    <t>M.CBS.М-135</t>
  </si>
  <si>
    <t>M.CBS.М-140</t>
  </si>
  <si>
    <t>60х160</t>
  </si>
  <si>
    <t>M.LP-60х160</t>
  </si>
  <si>
    <t>подставка для яйца птичка</t>
  </si>
  <si>
    <t>Журнальницы</t>
  </si>
  <si>
    <t>Журнальница резная</t>
  </si>
  <si>
    <t>Z.Christtree-150</t>
  </si>
  <si>
    <t>Игрушки из фанеры</t>
  </si>
  <si>
    <t>Оранжевая</t>
  </si>
  <si>
    <t>ХИТ ПРОДАЖ</t>
  </si>
  <si>
    <t>D75/Z-50x50</t>
  </si>
  <si>
    <t>D50-40х60</t>
  </si>
  <si>
    <t>D20-35х40</t>
  </si>
  <si>
    <t>Подставка под изделие из фанеры</t>
  </si>
  <si>
    <t>сосна</t>
  </si>
  <si>
    <t>100х90х40 мм</t>
  </si>
  <si>
    <t>M.CBS.М-145</t>
  </si>
  <si>
    <t>M.CBS.М-150</t>
  </si>
  <si>
    <t>M.CBS.М-155</t>
  </si>
  <si>
    <t>M.CBS.М-160</t>
  </si>
  <si>
    <t>M.CBS.М-165</t>
  </si>
  <si>
    <t>M.CBS.М-170</t>
  </si>
  <si>
    <t>M.CBS.М-175</t>
  </si>
  <si>
    <t>M.CBS.М-180</t>
  </si>
  <si>
    <t>M.CBS.М-185</t>
  </si>
  <si>
    <t>M.CBS.М-190</t>
  </si>
  <si>
    <t>ВНИМАНИЕ! Форма заказа считает сумму автоматически по зеленой  колонке цен мелкого опта! В зависимости от вашей суммы заказа ваша цена будет пересчитана.</t>
  </si>
  <si>
    <t>D50-35х35</t>
  </si>
  <si>
    <t>S.CP-75х90</t>
  </si>
  <si>
    <t>S.CP-75х95</t>
  </si>
  <si>
    <t>S.CP-100х130</t>
  </si>
  <si>
    <t>S.CP-100х110</t>
  </si>
  <si>
    <t>S.CP-100х140</t>
  </si>
  <si>
    <t>Елочка треугольная на подставке</t>
  </si>
  <si>
    <t>9*26</t>
  </si>
  <si>
    <t>M.LP-80х100</t>
  </si>
  <si>
    <t>M.LP-80х200</t>
  </si>
  <si>
    <t>M.LP-90х130</t>
  </si>
  <si>
    <t>M.LP-100х150</t>
  </si>
  <si>
    <t>M.LP-100х190</t>
  </si>
  <si>
    <t>1S/СР-20х35</t>
  </si>
  <si>
    <t>1S/СР-30х45</t>
  </si>
  <si>
    <t>1S/СР-40х50</t>
  </si>
  <si>
    <t>1S/СР-40х60</t>
  </si>
  <si>
    <t>1S/Ram-40х40</t>
  </si>
  <si>
    <t>18х20</t>
  </si>
  <si>
    <t>HB.Pr</t>
  </si>
  <si>
    <t>HB.Pr-13х18</t>
  </si>
  <si>
    <t>HB.Pr-15х20</t>
  </si>
  <si>
    <t>HB.Pr-18х20</t>
  </si>
  <si>
    <t>HB.Pr-18х24</t>
  </si>
  <si>
    <t>HB.Pr-20х20</t>
  </si>
  <si>
    <t>HB.Pr-20х30</t>
  </si>
  <si>
    <t>HB.Pr-24х30</t>
  </si>
  <si>
    <t>HB.Pr-30х30</t>
  </si>
  <si>
    <t>HB.Pr-30х40</t>
  </si>
  <si>
    <t>HB.Pr-30х50</t>
  </si>
  <si>
    <t>HB.Pr-40х50</t>
  </si>
  <si>
    <t>HB.Pr-40х60</t>
  </si>
  <si>
    <t>HB.Pr-50х60</t>
  </si>
  <si>
    <t>HB.Pr-50х70</t>
  </si>
  <si>
    <t>HB.Pr-60х70</t>
  </si>
  <si>
    <t>HB.Pr-60х80</t>
  </si>
  <si>
    <t>PW</t>
  </si>
  <si>
    <t>PW-13х18</t>
  </si>
  <si>
    <t>PW-15х20</t>
  </si>
  <si>
    <t>PW-18х20</t>
  </si>
  <si>
    <t>PW-18х24</t>
  </si>
  <si>
    <t>PW-20х20</t>
  </si>
  <si>
    <t>PW-20х30</t>
  </si>
  <si>
    <t>PW-24х30</t>
  </si>
  <si>
    <t>PW-30х30</t>
  </si>
  <si>
    <t>PW-30х40</t>
  </si>
  <si>
    <t>PW-30х50</t>
  </si>
  <si>
    <t>PW-40х50</t>
  </si>
  <si>
    <t>PW-40х60</t>
  </si>
  <si>
    <t>PW-50х60</t>
  </si>
  <si>
    <t>PW-50х70</t>
  </si>
  <si>
    <t>PW-60х80</t>
  </si>
  <si>
    <t>PW-10х15</t>
  </si>
  <si>
    <t>1S/Ram-40х50</t>
  </si>
  <si>
    <t>1S/Ram-40х60</t>
  </si>
  <si>
    <t>D50-16,5х16,5</t>
  </si>
  <si>
    <t>D50-16,5х33</t>
  </si>
  <si>
    <t>D50-50х50</t>
  </si>
  <si>
    <t>D50-50х70</t>
  </si>
  <si>
    <t>D50-60х60</t>
  </si>
  <si>
    <t>D50-60х80</t>
  </si>
  <si>
    <t>D50-35х50</t>
  </si>
  <si>
    <t>M.CBS.М-195</t>
  </si>
  <si>
    <t>M.CBS.М-200</t>
  </si>
  <si>
    <t>S.CP-25х40</t>
  </si>
  <si>
    <t>S.CP-25х45</t>
  </si>
  <si>
    <t>S.CP-25х55</t>
  </si>
  <si>
    <t>S.CP-25х60</t>
  </si>
  <si>
    <t>S.CP-30х30</t>
  </si>
  <si>
    <t>S.CP-30х35</t>
  </si>
  <si>
    <t>S.CP-30х40</t>
  </si>
  <si>
    <t>S.CP-30х45</t>
  </si>
  <si>
    <t>S.CP-30х50</t>
  </si>
  <si>
    <t>S.CP-30х55</t>
  </si>
  <si>
    <t>S.CP-30х60</t>
  </si>
  <si>
    <t>S.CP-30х65</t>
  </si>
  <si>
    <t>S.CP-30х70</t>
  </si>
  <si>
    <r>
      <t xml:space="preserve">овал 24х20 </t>
    </r>
    <r>
      <rPr>
        <sz val="11"/>
        <color indexed="8"/>
        <rFont val="Calibri"/>
        <family val="2"/>
      </rPr>
      <t>с  рамой/</t>
    </r>
    <r>
      <rPr>
        <sz val="8"/>
        <color indexed="23"/>
        <rFont val="Calibri"/>
        <family val="2"/>
      </rPr>
      <t>stretchers with the canvas 24х20 with a frame</t>
    </r>
  </si>
  <si>
    <t>Вазон для цветов большой</t>
  </si>
  <si>
    <t>S.CP-30х75</t>
  </si>
  <si>
    <t>S.CP-30х80</t>
  </si>
  <si>
    <t>S.CP-35х35</t>
  </si>
  <si>
    <t>S.CP-35х40</t>
  </si>
  <si>
    <t>S.CP-35х45</t>
  </si>
  <si>
    <t>S.CP-35х50</t>
  </si>
  <si>
    <t>S.CP-35х55</t>
  </si>
  <si>
    <t>S.CP-35х60</t>
  </si>
  <si>
    <t>S.CP-35х65</t>
  </si>
  <si>
    <t>S.CP-35х70</t>
  </si>
  <si>
    <t>S.CP-35х75</t>
  </si>
  <si>
    <t>S.CP-35х80</t>
  </si>
  <si>
    <t>S.CP-35х85</t>
  </si>
  <si>
    <t>S.CP-35х90</t>
  </si>
  <si>
    <t>S.CP-40х40</t>
  </si>
  <si>
    <t>S.CP-40х45</t>
  </si>
  <si>
    <t>S.CP-40х50</t>
  </si>
  <si>
    <t>S.CP-40х55</t>
  </si>
  <si>
    <t>S.CP-40х60</t>
  </si>
  <si>
    <t>S.CP-40х65</t>
  </si>
  <si>
    <t>S.CP-40х70</t>
  </si>
  <si>
    <t>S.CP-40х75</t>
  </si>
  <si>
    <t>S.CP-40х80</t>
  </si>
  <si>
    <t>S.CP-40х85</t>
  </si>
  <si>
    <t>S.CP-40х90</t>
  </si>
  <si>
    <t>S.CP-40х95</t>
  </si>
  <si>
    <t>S.CP-40х100</t>
  </si>
  <si>
    <t>S.CP-45х45</t>
  </si>
  <si>
    <t>S.CP-45х50</t>
  </si>
  <si>
    <t>S.CP-45х55</t>
  </si>
  <si>
    <t>S.CP-45х60</t>
  </si>
  <si>
    <t>S.CP-45х65</t>
  </si>
  <si>
    <t>S.CP-45х70</t>
  </si>
  <si>
    <t>S.CP-45х75</t>
  </si>
  <si>
    <t>S.CP-45х80</t>
  </si>
  <si>
    <t>S.CP-45х85</t>
  </si>
  <si>
    <t>S.CP-45х90</t>
  </si>
  <si>
    <t>S.CP-45х95</t>
  </si>
  <si>
    <t>S.CP-45х100</t>
  </si>
  <si>
    <t>S.CP-50х50</t>
  </si>
  <si>
    <t>S.CP-50х55</t>
  </si>
  <si>
    <t>S.CP-50х60</t>
  </si>
  <si>
    <t>S.CP-50х65</t>
  </si>
  <si>
    <t>S.CP-50х70</t>
  </si>
  <si>
    <t>S.CP-50х75</t>
  </si>
  <si>
    <t>S.CP-50х80</t>
  </si>
  <si>
    <t>S.CP-50х85</t>
  </si>
  <si>
    <t>S.CP-50х90</t>
  </si>
  <si>
    <t>S.CP-50х95</t>
  </si>
  <si>
    <t>S.CP-50х100</t>
  </si>
  <si>
    <t>S.CP-50х105</t>
  </si>
  <si>
    <t>S.CP-50х110</t>
  </si>
  <si>
    <t>S.CP-50х115</t>
  </si>
  <si>
    <t>S.CP-50х120</t>
  </si>
  <si>
    <t>S.CP-55х55</t>
  </si>
  <si>
    <t>S.CP-55х60</t>
  </si>
  <si>
    <t>S.CP-55х65</t>
  </si>
  <si>
    <t>S.CP-55х70</t>
  </si>
  <si>
    <t>S.CP-55х75</t>
  </si>
  <si>
    <t>S.CP-55х80</t>
  </si>
  <si>
    <t>S.CP-55х85</t>
  </si>
  <si>
    <t>S.CP-55х90</t>
  </si>
  <si>
    <t>S.CP-55х95</t>
  </si>
  <si>
    <t>S.CP-55х100</t>
  </si>
  <si>
    <t>S.CP-55х105</t>
  </si>
  <si>
    <t>S.CP-55х110</t>
  </si>
  <si>
    <t>S.CP-55х115</t>
  </si>
  <si>
    <t>S.CP-55х120</t>
  </si>
  <si>
    <t>S.CP-60х60</t>
  </si>
  <si>
    <t>S.CP-60х65</t>
  </si>
  <si>
    <t>S.CP-60х70</t>
  </si>
  <si>
    <t>S.CP-60х75</t>
  </si>
  <si>
    <t>S.CP-60х80</t>
  </si>
  <si>
    <t>S.CP-60х85</t>
  </si>
  <si>
    <t>S.CP-60х90</t>
  </si>
  <si>
    <t>S.CP-60х95</t>
  </si>
  <si>
    <t>S.CP-60х100</t>
  </si>
  <si>
    <t>S.CP-60х105</t>
  </si>
  <si>
    <t>S.CP-60х110</t>
  </si>
  <si>
    <t>S.CP-60х115</t>
  </si>
  <si>
    <t>S.CP-60х120</t>
  </si>
  <si>
    <t>S.CP-65х65</t>
  </si>
  <si>
    <t>S.CP-65х70</t>
  </si>
  <si>
    <t>S.CP-65х75</t>
  </si>
  <si>
    <t>S.CP-65х80</t>
  </si>
  <si>
    <t>S.CP-65х85</t>
  </si>
  <si>
    <t>S.CP-65х90</t>
  </si>
  <si>
    <t>S.CP-65х95</t>
  </si>
  <si>
    <t>S.CP-65х100</t>
  </si>
  <si>
    <t>S.CP-65х105</t>
  </si>
  <si>
    <t>155*105*65 мм</t>
  </si>
  <si>
    <t>34*24*6,5 см</t>
  </si>
  <si>
    <r>
      <t xml:space="preserve"> Для винной бутылки/</t>
    </r>
    <r>
      <rPr>
        <b/>
        <u val="single"/>
        <sz val="11"/>
        <color indexed="23"/>
        <rFont val="Times New Roman"/>
        <family val="1"/>
      </rPr>
      <t>Case for wine bottles</t>
    </r>
  </si>
  <si>
    <t>Полочка-птичка правая большая</t>
  </si>
  <si>
    <t>Полочка-птичка левая большая</t>
  </si>
  <si>
    <t>http://dominatore.ua/catalog/DecoGoods/Stationery/Support%20for%20folders</t>
  </si>
  <si>
    <t>http://dominatore.ua/catalog/DecoGoods/Stationery/Zhurnalnitsa</t>
  </si>
  <si>
    <t>S.CP-65х110</t>
  </si>
  <si>
    <t>S.CP-65х115</t>
  </si>
  <si>
    <t>S.CP-65х120</t>
  </si>
  <si>
    <t>S.CP-70х70</t>
  </si>
  <si>
    <t>S.CP-70х75</t>
  </si>
  <si>
    <t>S.CP-70х80</t>
  </si>
  <si>
    <t>S.CP-70х85</t>
  </si>
  <si>
    <t>S.CP-70х90</t>
  </si>
  <si>
    <t>S.CP-70х95</t>
  </si>
  <si>
    <t>S.CP-70х100</t>
  </si>
  <si>
    <t>S.CP-80х90</t>
  </si>
  <si>
    <t>S.CP-80х95</t>
  </si>
  <si>
    <t>S.CP-80х100</t>
  </si>
  <si>
    <t>S.CP-80х105</t>
  </si>
  <si>
    <t>S.CP-80х110</t>
  </si>
  <si>
    <t>S.CP-80х115</t>
  </si>
  <si>
    <t>S.CP-80х120</t>
  </si>
  <si>
    <t>S.CP-90х90</t>
  </si>
  <si>
    <t>S.CP-90х95</t>
  </si>
  <si>
    <t>S.CP-90х100</t>
  </si>
  <si>
    <t>S.CP-90х105</t>
  </si>
  <si>
    <t>S.CP-90х110</t>
  </si>
  <si>
    <t>S.CP-95х95</t>
  </si>
  <si>
    <t>S.CP-95х100</t>
  </si>
  <si>
    <t>S.CP-100х100</t>
  </si>
  <si>
    <t>M.LP-30x40</t>
  </si>
  <si>
    <t>M.LP-30x150</t>
  </si>
  <si>
    <t>M.LP-40х50</t>
  </si>
  <si>
    <t>ширина 100 высота 30</t>
  </si>
  <si>
    <t>ширина 100 высота 50</t>
  </si>
  <si>
    <t>M.LP-40х60</t>
  </si>
  <si>
    <t>M.LP-50х60</t>
  </si>
  <si>
    <t>M.LP-50х70</t>
  </si>
  <si>
    <t>M.LP-60х70</t>
  </si>
  <si>
    <t>M.LP-60х80</t>
  </si>
  <si>
    <t>M.LP-60х90</t>
  </si>
  <si>
    <t>M.LP-70х80</t>
  </si>
  <si>
    <t>M.LP-70х90</t>
  </si>
  <si>
    <t>M.LP-70х100</t>
  </si>
  <si>
    <t>M.LP-80х90</t>
  </si>
  <si>
    <t>M.LP-90х100</t>
  </si>
  <si>
    <t>M.LP-90х180</t>
  </si>
  <si>
    <t>1S/Ram-10х15</t>
  </si>
  <si>
    <t>1S/Ram-15х15</t>
  </si>
  <si>
    <t>1S/Ram-15х20</t>
  </si>
  <si>
    <t>1S/Ram-20х20</t>
  </si>
  <si>
    <t>ширина 100 высота 90</t>
  </si>
  <si>
    <t>1S/Ram-20х25</t>
  </si>
  <si>
    <t>1S/Ram-20х30</t>
  </si>
  <si>
    <t>1S/Ram-25х25</t>
  </si>
  <si>
    <t>1S/Ram-25х30</t>
  </si>
  <si>
    <t>1S/Ram-25х35</t>
  </si>
  <si>
    <t>1S/Ram-30х30</t>
  </si>
  <si>
    <t>1S/Ram-30х40</t>
  </si>
  <si>
    <t>1S/СР-10x15</t>
  </si>
  <si>
    <t>1S/СР-15х15</t>
  </si>
  <si>
    <t>1S/СР-15х20</t>
  </si>
  <si>
    <t>1S/СР-20х20</t>
  </si>
  <si>
    <t>1S/СР-20х25</t>
  </si>
  <si>
    <t>1S/СР-20х30</t>
  </si>
  <si>
    <t>1S/СР-25х25</t>
  </si>
  <si>
    <t>1S/СР-25х30</t>
  </si>
  <si>
    <t>1S/СР-25х35</t>
  </si>
  <si>
    <t>1S/СР-25х40</t>
  </si>
  <si>
    <t>1S/СР-30х30</t>
  </si>
  <si>
    <t>1S/СР-30х35</t>
  </si>
  <si>
    <t>1S/СР-30х40</t>
  </si>
  <si>
    <t>R.CP-40</t>
  </si>
  <si>
    <t>R.CP/Ram-40</t>
  </si>
  <si>
    <t>R.CP-50</t>
  </si>
  <si>
    <t>ГРУППА ТОВАРОВ ДЛЯ ВЫШИВКИ И БАТИКА</t>
  </si>
  <si>
    <t>ORam-24х20</t>
  </si>
  <si>
    <t>ORam-19x15</t>
  </si>
  <si>
    <t>ORam-13x11</t>
  </si>
  <si>
    <t>Рамы для батика</t>
  </si>
  <si>
    <t>R.CP/Ram-50</t>
  </si>
  <si>
    <t>5,5*5,5*0,4 см</t>
  </si>
  <si>
    <t>5,5*7,5*0,4 см</t>
  </si>
  <si>
    <t>7,5*7,5*0,4 см</t>
  </si>
  <si>
    <t>7,5*7,5*0,6 см</t>
  </si>
  <si>
    <t>10*10*0,6 см</t>
  </si>
  <si>
    <t>Z.Mag-7,5х7,5</t>
  </si>
  <si>
    <t>Z.Hot-7,5х7,5</t>
  </si>
  <si>
    <t>Z.Hot-10х10</t>
  </si>
  <si>
    <t>R.CP-60</t>
  </si>
  <si>
    <t>R.CP/Ram-60</t>
  </si>
  <si>
    <t>R.CP-70</t>
  </si>
  <si>
    <t>R.CP/Ram-70</t>
  </si>
  <si>
    <t>R.CP-80</t>
  </si>
  <si>
    <t>R.CP/Ram-80</t>
  </si>
  <si>
    <t>R.CP-95</t>
  </si>
  <si>
    <t>R.CP/Ram-95</t>
  </si>
  <si>
    <t>O.CP/Ram-24х20</t>
  </si>
  <si>
    <t>О.СР-31х26</t>
  </si>
  <si>
    <t>O.CP/Ram-31х26</t>
  </si>
  <si>
    <t>О.СР-38х32</t>
  </si>
  <si>
    <t>O.CP/Ram-38х32</t>
  </si>
  <si>
    <t>О.СР-45х38</t>
  </si>
  <si>
    <t>O.CP/Ram-45х38</t>
  </si>
  <si>
    <t>О.СР-55х45</t>
  </si>
  <si>
    <t>18*56</t>
  </si>
  <si>
    <t>O.CP/Ram-55х45</t>
  </si>
  <si>
    <t>О.СР-64х53</t>
  </si>
  <si>
    <t>O.CP/Ram-64х53</t>
  </si>
  <si>
    <t>О.СР-75х62</t>
  </si>
  <si>
    <t>O.CP/Ram-75х62</t>
  </si>
  <si>
    <t>О.СР-86х72</t>
  </si>
  <si>
    <t>O.CP/Ram-86х72</t>
  </si>
  <si>
    <t>P.B-40x60</t>
  </si>
  <si>
    <t>P.B-50х50</t>
  </si>
  <si>
    <t>P.B-50х60</t>
  </si>
  <si>
    <t>P.B-50х70</t>
  </si>
  <si>
    <t>P.B-60x70</t>
  </si>
  <si>
    <t>P.B-60x80</t>
  </si>
  <si>
    <t>Аксессуары для живописи/Accessories for Painting</t>
  </si>
  <si>
    <t>Заготовки для открыток (фанера 4 мм)</t>
  </si>
  <si>
    <t>10х15 см</t>
  </si>
  <si>
    <t>цена за штуку</t>
  </si>
  <si>
    <t>А.DP-1</t>
  </si>
  <si>
    <t>Z.T/R-40</t>
  </si>
  <si>
    <t>мотоцикл</t>
  </si>
  <si>
    <t>вертолет</t>
  </si>
  <si>
    <t>грузовик</t>
  </si>
  <si>
    <t>14*7,5*9,1 см</t>
  </si>
  <si>
    <t>20*8,3*16 см</t>
  </si>
  <si>
    <t>34*13*14 см</t>
  </si>
  <si>
    <t>Z.T-20x30</t>
  </si>
  <si>
    <t>http://domarte.com.ua/cat_shop-on-line_tovary-dlja-hudozhnikov/112</t>
  </si>
  <si>
    <t>http://domarte.com.ua/cat_shop-on-line_tovary-dlja-hudozhnikov/128</t>
  </si>
  <si>
    <t>http://domarte.com.ua/cat_shop-on-line_tovary-dlja-hudozhnikov/48</t>
  </si>
  <si>
    <t>http://domarte.com.ua/cat_shop-on-line_kuhonnye-aksessuary/70</t>
  </si>
  <si>
    <t>http://domarte.com.ua/cat_shop-on-line_mebel-i-aksessuary-dlja-sada/142</t>
  </si>
  <si>
    <t>http://domarte.com.ua/cat_shop-on-line_mebel-i-aksessuary-dlja-sada_mebel/98</t>
  </si>
  <si>
    <t>http://domarte.com.ua/cat_shop-on-line_kuhonnye-aksessuary/104</t>
  </si>
  <si>
    <t>http://domarte.com.ua/cat_shop-on-line_kuhonnye-aksessuary/106</t>
  </si>
  <si>
    <t>http://domarte.com.ua/cat_shop-on-line_igrushki_novogodnjaja-kollekcija/119</t>
  </si>
  <si>
    <t>http://domarte.com.ua/cat_shop-on-line_mebel-i-aksessuary-dlja-sada/83</t>
  </si>
  <si>
    <t>http://domarte.com.ua/cat_shop-on-line_mebel-i-aksessuary-dlja-sada/117</t>
  </si>
  <si>
    <t>http://domarte.com.ua/cat_shop-on-line_mebel-i-aksessuary-dlja-sada/114</t>
  </si>
  <si>
    <t>http://domarte.com.ua/cat_shop-on-line_mebel-i-aksessuary-dlja-sada/111</t>
  </si>
  <si>
    <t>http://domarte.com.ua/cat_shop-on-line_mebel-i-aksessuary-dlja-sada/113</t>
  </si>
  <si>
    <t>http://domarte.com.ua/cat_shop-on-line_mebel-i-aksessuary-dlja-sada/105</t>
  </si>
  <si>
    <t>http://domarte.com.ua/cat_shop-on-line_mebel-i-aksessuary-dlja-sada/97</t>
  </si>
  <si>
    <t>http://domarte.com.ua/cat_shop-on-line_mebel-i-aksessuary-dlja-sada_sad/136</t>
  </si>
  <si>
    <t>http://domarte.com.ua/cat_shop-on-line_mebel-i-aksessuary-dlja-sada_sad/137</t>
  </si>
  <si>
    <t>http://domarte.com.ua/cat_shop-on-line_mebel-i-aksessuary-dlja-sada/141</t>
  </si>
  <si>
    <t>http://domarte.com.ua/cat_shop-on-line_igrushki_detskie-igrushki/25</t>
  </si>
  <si>
    <t>http://domarte.com.ua/cat_shop-on-line_tovary-dlja-tvorchestva/102</t>
  </si>
  <si>
    <t>http://domarte.com.ua/cat_shop-on-line_ramy/118</t>
  </si>
  <si>
    <t>http://domarte.com.ua/cat_shop-on-line_ramy/133</t>
  </si>
  <si>
    <t>Z.T-24x36</t>
  </si>
  <si>
    <t>Z.Sh-120</t>
  </si>
  <si>
    <t>Z.Sh-160</t>
  </si>
  <si>
    <t>Z.Sh-90x120</t>
  </si>
  <si>
    <t>Z.Sh-120х160</t>
  </si>
  <si>
    <t>Z.Sh-120х120</t>
  </si>
  <si>
    <t>Z.Sh-160х160</t>
  </si>
  <si>
    <t>Z.Sh/H</t>
  </si>
  <si>
    <t>D50-9х18</t>
  </si>
  <si>
    <t>D50-10x15</t>
  </si>
  <si>
    <t>D50-10x20</t>
  </si>
  <si>
    <t>D50-10x25</t>
  </si>
  <si>
    <t>D50-10x30</t>
  </si>
  <si>
    <t>D50-13х18</t>
  </si>
  <si>
    <t>D50-15х15</t>
  </si>
  <si>
    <t>D50-15х20</t>
  </si>
  <si>
    <t>D50-15х30</t>
  </si>
  <si>
    <t>D50-15х40</t>
  </si>
  <si>
    <t>D50-18х18</t>
  </si>
  <si>
    <t>D50-18х24</t>
  </si>
  <si>
    <t>D50-20х20</t>
  </si>
  <si>
    <t>D50-20x40</t>
  </si>
  <si>
    <t>D50-25х25</t>
  </si>
  <si>
    <t>D50-25х40</t>
  </si>
  <si>
    <t>D50-30х30</t>
  </si>
  <si>
    <t>D50-30х40</t>
  </si>
  <si>
    <t>D50-40х40</t>
  </si>
  <si>
    <t>D50/G-15х15</t>
  </si>
  <si>
    <t>D50/G-20х20</t>
  </si>
  <si>
    <t>D50/G-20х30</t>
  </si>
  <si>
    <t>D50/G-30х30</t>
  </si>
  <si>
    <t>D50/G-30х40</t>
  </si>
  <si>
    <t>D75-20х20</t>
  </si>
  <si>
    <t>D75-20х25</t>
  </si>
  <si>
    <t>D75-20х30</t>
  </si>
  <si>
    <t>D75-20х35</t>
  </si>
  <si>
    <t>D75-20х40</t>
  </si>
  <si>
    <t>D75-20х45</t>
  </si>
  <si>
    <t>D75-20х50</t>
  </si>
  <si>
    <t>( заказ от 1 упаковки (10 штук), цена указана за штуку)</t>
  </si>
  <si>
    <t>Рейка второго сорта - допускается незначительное отклонение по геометрии на трех метрах. Рейка третьего сорта - значительное отклонение по геометрии, или недошип, или дефекты плоскости, или незначительное потемнение. Т.е. допускается только один из указанных дефектов.</t>
  </si>
  <si>
    <t>сечение 17*46</t>
  </si>
  <si>
    <r>
      <t>мольберт-"А-книжка"/</t>
    </r>
    <r>
      <rPr>
        <sz val="6"/>
        <color indexed="8"/>
        <rFont val="Arial"/>
        <family val="2"/>
      </rPr>
      <t>easel-"Book"</t>
    </r>
  </si>
  <si>
    <t>D75-25х25</t>
  </si>
  <si>
    <t>Z.Sh-L</t>
  </si>
  <si>
    <t>2-cредняя А4</t>
  </si>
  <si>
    <t>3-большая 30х40</t>
  </si>
  <si>
    <t>D75-25х30</t>
  </si>
  <si>
    <t>D75-25х35</t>
  </si>
  <si>
    <t>D75-25х40</t>
  </si>
  <si>
    <t>D75-25х45</t>
  </si>
  <si>
    <t>D75-25х50</t>
  </si>
  <si>
    <t>D75-30х30</t>
  </si>
  <si>
    <t>D75-30х35</t>
  </si>
  <si>
    <t>D75-30х40</t>
  </si>
  <si>
    <t>D75-30х45</t>
  </si>
  <si>
    <t>S.CP-70х140</t>
  </si>
  <si>
    <t>S.CP-90х135</t>
  </si>
  <si>
    <t>S.CP-95х135</t>
  </si>
  <si>
    <t>M.LP-70х140</t>
  </si>
  <si>
    <t>M.LP-70х150</t>
  </si>
  <si>
    <t>M.LP-90х120</t>
  </si>
  <si>
    <t>M.LP-95х135</t>
  </si>
  <si>
    <t>M.LP-140х140</t>
  </si>
  <si>
    <t>M.LP-145х145</t>
  </si>
  <si>
    <t>M.LP-150х150</t>
  </si>
  <si>
    <t>M.LP-150х170</t>
  </si>
  <si>
    <t>Z.Sh/MDF-155х105</t>
  </si>
  <si>
    <t>Z.Sh/TB</t>
  </si>
  <si>
    <t>S.CP-90х120</t>
  </si>
  <si>
    <t>Z.IK/F-S</t>
  </si>
  <si>
    <t>Z.IK/F-M</t>
  </si>
  <si>
    <t>Z.IK/F-L</t>
  </si>
  <si>
    <t>Z.MDF.Inf-1</t>
  </si>
  <si>
    <t>17*19,5 см</t>
  </si>
  <si>
    <t>Варежка</t>
  </si>
  <si>
    <t>11*13,5</t>
  </si>
  <si>
    <t>D75-30х50</t>
  </si>
  <si>
    <t>D75-30х55</t>
  </si>
  <si>
    <t>D75-30х60</t>
  </si>
  <si>
    <t>D75-35х35</t>
  </si>
  <si>
    <t>D75-35х40</t>
  </si>
  <si>
    <t>D75-35х45</t>
  </si>
  <si>
    <t>D75-35х50</t>
  </si>
  <si>
    <t>Розовая</t>
  </si>
  <si>
    <t>D75-35х55</t>
  </si>
  <si>
    <t>D75-35х60</t>
  </si>
  <si>
    <t>D75-35х70</t>
  </si>
  <si>
    <t>D75-40х40</t>
  </si>
  <si>
    <t>D75-40х45</t>
  </si>
  <si>
    <t>D75-40х50</t>
  </si>
  <si>
    <r>
      <t xml:space="preserve">КРАСКИ АКРИЛОВЫЕ Dom Arte/ </t>
    </r>
    <r>
      <rPr>
        <b/>
        <u val="single"/>
        <sz val="11"/>
        <color indexed="23"/>
        <rFont val="Times New Roman"/>
        <family val="1"/>
      </rPr>
      <t>acrylic paint Dom Arte</t>
    </r>
  </si>
  <si>
    <t>D75-40х55</t>
  </si>
  <si>
    <t>D75-40х60</t>
  </si>
  <si>
    <t>D75-40х70</t>
  </si>
  <si>
    <t>D75-40х80</t>
  </si>
  <si>
    <t>D75-45х45</t>
  </si>
  <si>
    <t>D75-45х50</t>
  </si>
  <si>
    <t>D75-45х55</t>
  </si>
  <si>
    <t>D75-45х60</t>
  </si>
  <si>
    <t>D75-45х70</t>
  </si>
  <si>
    <t>D75-45х80</t>
  </si>
  <si>
    <t>http://dominatore.ua/catalog/DecoGoods/MagazineStands/MagazineStandCarved</t>
  </si>
  <si>
    <t>http://dominatore.ua/catalog/DecoGoods/MagazineStands/MagazineStandWhls</t>
  </si>
  <si>
    <t>http://dominatore.ua/catalog/DomArte</t>
  </si>
  <si>
    <t>http://dominatore.ua/catalog/DecoGoods/Frames/Photoframes/PhotoframePuzzle</t>
  </si>
  <si>
    <t>http://dominatore.ua/catalog/DecoGoods/Frames/Photoframes/PhotoframePuzzle4</t>
  </si>
  <si>
    <t>http://dominatore.ua/catalog/DecoGoods/NYSeries/ChristmasTreeDbl</t>
  </si>
  <si>
    <t>http://dominatore.ua/catalog/DecoGoods/NYSeries/CristmasToy</t>
  </si>
  <si>
    <t>http://dominatore.ua/catalog/DecoGoods/NYSeries/Toys/Mitten</t>
  </si>
  <si>
    <t>http://dominatore.ua/catalog/DecoGoods/NYSeries/Toys/Hryvna</t>
  </si>
  <si>
    <t>D75-45х90</t>
  </si>
  <si>
    <t>75х75</t>
  </si>
  <si>
    <t>89х89</t>
  </si>
  <si>
    <t>D75-50х50</t>
  </si>
  <si>
    <t>D75-50х55</t>
  </si>
  <si>
    <t>D75-50х60</t>
  </si>
  <si>
    <t>D75-50х70</t>
  </si>
  <si>
    <t>D75-50х80</t>
  </si>
  <si>
    <t>D75-50х90</t>
  </si>
  <si>
    <t>D75-50х100</t>
  </si>
  <si>
    <t>D75-55х55</t>
  </si>
  <si>
    <t>D75-55х60</t>
  </si>
  <si>
    <t>D75-55х70</t>
  </si>
  <si>
    <t>D75-55х80</t>
  </si>
  <si>
    <t>D75-55х90</t>
  </si>
  <si>
    <t>D75-55х100</t>
  </si>
  <si>
    <t>D75-55х110</t>
  </si>
  <si>
    <t>D75-60х60</t>
  </si>
  <si>
    <t>D75-60х70</t>
  </si>
  <si>
    <t>D75-60х80</t>
  </si>
  <si>
    <t>D75-60х90</t>
  </si>
  <si>
    <t>D75-60х100</t>
  </si>
  <si>
    <t>D75-60х110</t>
  </si>
  <si>
    <t>D75-60х120</t>
  </si>
  <si>
    <t>D75-70х70</t>
  </si>
  <si>
    <t>D75-70х80</t>
  </si>
  <si>
    <t>D75-70х90</t>
  </si>
  <si>
    <t>D75-70х100</t>
  </si>
  <si>
    <t>Деко 20</t>
  </si>
  <si>
    <t>D75-70х110</t>
  </si>
  <si>
    <t>D75-70х120</t>
  </si>
  <si>
    <t>D75-75х75</t>
  </si>
  <si>
    <t>D75-80х80</t>
  </si>
  <si>
    <t>D75-80х90</t>
  </si>
  <si>
    <t>D75-80х100</t>
  </si>
  <si>
    <t>D75-80х110</t>
  </si>
  <si>
    <t>D75-80х120</t>
  </si>
  <si>
    <t>D75-90х90</t>
  </si>
  <si>
    <t>D75-90х100</t>
  </si>
  <si>
    <t>D75-90х110</t>
  </si>
  <si>
    <t>D75-90х120</t>
  </si>
  <si>
    <t>D75-100х100</t>
  </si>
  <si>
    <t>D75-100х105</t>
  </si>
  <si>
    <t>D75-100х110</t>
  </si>
  <si>
    <t>D75-100х115</t>
  </si>
  <si>
    <t>D75-100х120</t>
  </si>
  <si>
    <t>D75-110х110</t>
  </si>
  <si>
    <t>D75-110х120</t>
  </si>
  <si>
    <t>D75-120х120</t>
  </si>
  <si>
    <t>R.CP/Ram-10</t>
  </si>
  <si>
    <t>R.CP/Ram-15</t>
  </si>
  <si>
    <t>R.CP/Ram-20</t>
  </si>
  <si>
    <t>R.CP/Ram-25</t>
  </si>
  <si>
    <r>
      <t>серия Deco</t>
    </r>
    <r>
      <rPr>
        <b/>
        <vertAlign val="subscript"/>
        <sz val="16"/>
        <color indexed="8"/>
        <rFont val="Times New Roman"/>
        <family val="1"/>
      </rPr>
      <t>50 Duo со стеклом</t>
    </r>
  </si>
  <si>
    <t>19х24</t>
  </si>
  <si>
    <t>D50/G/Duo-10х15</t>
  </si>
  <si>
    <t>D50/G/Duo-15х20</t>
  </si>
  <si>
    <t>D50/G/Duo-20x30</t>
  </si>
  <si>
    <t>18х22</t>
  </si>
  <si>
    <t>22х27</t>
  </si>
  <si>
    <t>Наружн. разм.</t>
  </si>
  <si>
    <t>46х46</t>
  </si>
  <si>
    <t>56х56</t>
  </si>
  <si>
    <t>66х66</t>
  </si>
  <si>
    <t>76х76</t>
  </si>
  <si>
    <t>86х86</t>
  </si>
  <si>
    <t>96х96</t>
  </si>
  <si>
    <t>FB</t>
  </si>
  <si>
    <t>FB-40</t>
  </si>
  <si>
    <t>FB-50</t>
  </si>
  <si>
    <t>FB-60</t>
  </si>
  <si>
    <t>FB-70</t>
  </si>
  <si>
    <t>FB-80</t>
  </si>
  <si>
    <t>FB-90</t>
  </si>
  <si>
    <t>D50/G-9х13</t>
  </si>
  <si>
    <t>D50/G-10х15</t>
  </si>
  <si>
    <t>D50/G-13х18</t>
  </si>
  <si>
    <t xml:space="preserve"> </t>
  </si>
  <si>
    <t>10 шт.</t>
  </si>
  <si>
    <t>Z.MDF.T-3божкор</t>
  </si>
  <si>
    <t>M.LP-150х200</t>
  </si>
  <si>
    <t>Z.MDF-елка</t>
  </si>
  <si>
    <t>Z.IK-S</t>
  </si>
  <si>
    <t>Z.IK-M</t>
  </si>
  <si>
    <t>Z.IK-L</t>
  </si>
  <si>
    <t>Z.Sh-S</t>
  </si>
  <si>
    <t>Z.Sh-M</t>
  </si>
  <si>
    <t>1-маленькая</t>
  </si>
  <si>
    <t>Рейка Step 1</t>
  </si>
  <si>
    <t>120х150</t>
  </si>
  <si>
    <t>125х150</t>
  </si>
  <si>
    <t>60х200</t>
  </si>
  <si>
    <t>130х130</t>
  </si>
  <si>
    <t>130х140</t>
  </si>
  <si>
    <t>M.LP-130х140</t>
  </si>
  <si>
    <t>цена, грн.</t>
  </si>
  <si>
    <t>3-3,5см</t>
  </si>
  <si>
    <t>5,5-6 см</t>
  </si>
  <si>
    <t>7,5-8 см</t>
  </si>
  <si>
    <t>10-12 см</t>
  </si>
  <si>
    <t>Z.MDF-масти-S</t>
  </si>
  <si>
    <t>Z.MDF-масти-XS</t>
  </si>
  <si>
    <t>Z.MDF-масти-M</t>
  </si>
  <si>
    <t>Z.MDF-масти-L</t>
  </si>
  <si>
    <t>D50-13х13</t>
  </si>
  <si>
    <t>M.LP-60х200</t>
  </si>
  <si>
    <t>M.LP-100х120</t>
  </si>
  <si>
    <t>M.LP-120х150</t>
  </si>
  <si>
    <t>M.LP-125х150</t>
  </si>
  <si>
    <t>Подставки под тарелки и рамочки складные</t>
  </si>
  <si>
    <t>M.LP-130х130</t>
  </si>
  <si>
    <t>под плитку/жидкое стекло</t>
  </si>
  <si>
    <t>ольха, 37*18,5*30</t>
  </si>
  <si>
    <t>фанера, 35*65*25</t>
  </si>
  <si>
    <t>фанера, 2 навеса</t>
  </si>
  <si>
    <t>S.TP.M-125</t>
  </si>
  <si>
    <t>S.TP.M-130</t>
  </si>
  <si>
    <t>S.TP.M-135</t>
  </si>
  <si>
    <t>S.TP.M-140</t>
  </si>
  <si>
    <t>S.TP.M-145</t>
  </si>
  <si>
    <t>S.TP.M-150</t>
  </si>
  <si>
    <t>Вывески и информаторы</t>
  </si>
  <si>
    <t>Вывеска (на двери)</t>
  </si>
  <si>
    <t>30*12 фанера</t>
  </si>
  <si>
    <t>Коричневая</t>
  </si>
  <si>
    <t>Информатор на ножке маленький</t>
  </si>
  <si>
    <t>Информатор на ножке большой</t>
  </si>
  <si>
    <t>размер поля 12*7,5 см</t>
  </si>
  <si>
    <t>размер поля 21*9 см</t>
  </si>
  <si>
    <t>S.CB.M-105</t>
  </si>
  <si>
    <t>S.CB.M-110</t>
  </si>
  <si>
    <t>S.CB.M-115</t>
  </si>
  <si>
    <t>Перемычка Studio</t>
  </si>
  <si>
    <t>Футляр для 1 бутылки с прорезью</t>
  </si>
  <si>
    <t>Пенал для бутылки с ручкой из каната</t>
  </si>
  <si>
    <t>Конфетница резная</t>
  </si>
  <si>
    <t>фанера, 0,3*0,3*0,11</t>
  </si>
  <si>
    <t>Deco 75 (багет сосновый)</t>
  </si>
  <si>
    <t>S.CP-80х80</t>
  </si>
  <si>
    <t>M.LP-40x40</t>
  </si>
  <si>
    <t>УСЛОВИЯ РАБОТЫ</t>
  </si>
  <si>
    <t>49х29х32</t>
  </si>
  <si>
    <t>для боковины 25 см</t>
  </si>
  <si>
    <t>Z.MDF-ka-1</t>
  </si>
  <si>
    <t>Z.MDF-ka-2</t>
  </si>
  <si>
    <t>Z.MDF-ka-3</t>
  </si>
  <si>
    <t>Z.MDF-ka-4</t>
  </si>
  <si>
    <t>Z.MDF-ka-5</t>
  </si>
  <si>
    <t>Z.MDF-ka-6</t>
  </si>
  <si>
    <t>Z.MDF-ka-7</t>
  </si>
  <si>
    <t>21х29</t>
  </si>
  <si>
    <t>20х29</t>
  </si>
  <si>
    <t>26х18</t>
  </si>
  <si>
    <t>25х23</t>
  </si>
  <si>
    <t>18х21</t>
  </si>
  <si>
    <t>19х26</t>
  </si>
  <si>
    <t>набор карточных мастей                                (4 фигурки)</t>
  </si>
  <si>
    <t>Z.MDF.5-1круг-б</t>
  </si>
  <si>
    <t>Z.MDF.5-2овал-м</t>
  </si>
  <si>
    <t>Z.MDF.5-2овал-б</t>
  </si>
  <si>
    <t>Z.MDF.5/F-2листочек</t>
  </si>
  <si>
    <t>Z.MDF.5/F-3бантик</t>
  </si>
  <si>
    <t>Z.MDF.10/F-2листочек</t>
  </si>
  <si>
    <t>Z.MDF.10/F-3бантик</t>
  </si>
  <si>
    <t>Z.MDF.T-1олененок</t>
  </si>
  <si>
    <t>Z.MDF.T-2ракотшельник</t>
  </si>
  <si>
    <t>Z.MDF.T-4рыбка</t>
  </si>
  <si>
    <t>Z.MDF.T-5лев</t>
  </si>
  <si>
    <t>Z.MDF.T-6петушок</t>
  </si>
  <si>
    <t>Z.MDF.T-7трицератопс</t>
  </si>
  <si>
    <t>Салфетницы</t>
  </si>
  <si>
    <t>Салфетница резная</t>
  </si>
  <si>
    <t>Салфетница птичка на сердечке</t>
  </si>
  <si>
    <t>1 шт.</t>
  </si>
  <si>
    <t>бантики (фанера 4 мм) 11,2*5 мм</t>
  </si>
  <si>
    <t>Z.MDF.T-8дельфин</t>
  </si>
  <si>
    <t>держатель для салфеток (курочка)</t>
  </si>
  <si>
    <t>Ёлка резная 150 см</t>
  </si>
  <si>
    <t>Z.MDF.T-9снеговик</t>
  </si>
  <si>
    <t>Z.MDF.T-10улитка</t>
  </si>
  <si>
    <t>Z.MDF.T-11клоун</t>
  </si>
  <si>
    <t>Зеленая травяная</t>
  </si>
  <si>
    <t>Z.MDF.T-12утенок</t>
  </si>
  <si>
    <t>Z.MDF.T-14кот</t>
  </si>
  <si>
    <t>Z.MDF.T-15динозаврик</t>
  </si>
  <si>
    <t>Z.MDF.T-16бабочка-открытка</t>
  </si>
  <si>
    <t>Z.MDF.T-17дракончик</t>
  </si>
  <si>
    <t>Z.MDF.T-18цветочек</t>
  </si>
  <si>
    <t>Z.MDF.T-19колокольчики</t>
  </si>
  <si>
    <t>Z.MDF.T-20морскойконек</t>
  </si>
  <si>
    <t>Z.MDF.T-21парусник</t>
  </si>
  <si>
    <t>Z.MDF.T-22бегемот</t>
  </si>
  <si>
    <t>Z.MDF.T-24птичка</t>
  </si>
  <si>
    <t>Z.MDF.T-26летучаямышь</t>
  </si>
  <si>
    <t>Z.MDF.T-27цветочекбабочка</t>
  </si>
  <si>
    <t>Z.MDF.T-28колокольчик</t>
  </si>
  <si>
    <t>Z.MDF.T-29дедмороз</t>
  </si>
  <si>
    <t>80х200</t>
  </si>
  <si>
    <t>Z.MDF.T-30бабочка</t>
  </si>
  <si>
    <t>Z.MDF.T-31кораблик</t>
  </si>
  <si>
    <t>Z.MDF.T-32машина</t>
  </si>
  <si>
    <t>Z.MDF.T-33белочка</t>
  </si>
  <si>
    <t>Z.MDF.T-34лягушенок</t>
  </si>
  <si>
    <t>Z.Christtree-50</t>
  </si>
  <si>
    <t>прямоугольная, 20х30, масло</t>
  </si>
  <si>
    <t>прямоугольная, 30х40, масло</t>
  </si>
  <si>
    <t>овальная, 17х32, масло</t>
  </si>
  <si>
    <t>овальная, 25х30, масло</t>
  </si>
  <si>
    <t>овальная, 31х39, масло</t>
  </si>
  <si>
    <t>фанера 4 мм, без масла, без этикетки, допускаются сучки с одной стороны, эконом серия</t>
  </si>
  <si>
    <t>прямоугольная, 20х30</t>
  </si>
  <si>
    <t>прямоугольная, 30х40</t>
  </si>
  <si>
    <t>овальная, 17х32</t>
  </si>
  <si>
    <t>овальная, 25х30</t>
  </si>
  <si>
    <t>овальная, 31х39</t>
  </si>
  <si>
    <t>используется как основа для живописи, для выжигания, под декупаж</t>
  </si>
  <si>
    <t>Z.Christtree</t>
  </si>
  <si>
    <t>S.CB.M-120</t>
  </si>
  <si>
    <t>Z.MDF.T-35снеговик</t>
  </si>
  <si>
    <t>Z.MDF.T-36бегемотсшариками</t>
  </si>
  <si>
    <t>Z.MDF.T-37елочнаяигрушка</t>
  </si>
  <si>
    <t>Z.MDF.T-13лягушеноквшляпе</t>
  </si>
  <si>
    <t>Z.MDF.T-38яблоко</t>
  </si>
  <si>
    <t>Z.MDF.T-39кабриолет</t>
  </si>
  <si>
    <t>Z.MDF.T-40рыбка</t>
  </si>
  <si>
    <t>Z.MDF.T-41купидон</t>
  </si>
  <si>
    <t>Z.MDF.T-42скомарох</t>
  </si>
  <si>
    <t>информатор на дверную ручку</t>
  </si>
  <si>
    <t>D50/old</t>
  </si>
  <si>
    <t>D50/old-9х13</t>
  </si>
  <si>
    <t>D50/old-10x10</t>
  </si>
  <si>
    <t>75х90</t>
  </si>
  <si>
    <t>75х95</t>
  </si>
  <si>
    <t>D50/old-10x15</t>
  </si>
  <si>
    <t>D50/old-10x20</t>
  </si>
  <si>
    <t>M.LP-45х65</t>
  </si>
  <si>
    <t>M.LP-50х75</t>
  </si>
  <si>
    <t>D50/old-10x25</t>
  </si>
  <si>
    <t>D50/old-10x30</t>
  </si>
  <si>
    <t>D50/old-13х13</t>
  </si>
  <si>
    <t>D50/old-13х18</t>
  </si>
  <si>
    <t>D50/old-15х15</t>
  </si>
  <si>
    <t>D50/old-15х20</t>
  </si>
  <si>
    <t>D50/old-15х30</t>
  </si>
  <si>
    <t>D50/old-15х40</t>
  </si>
  <si>
    <t>D50/old-18х18</t>
  </si>
  <si>
    <t>D50/old-18х24</t>
  </si>
  <si>
    <t>D50/old-20х20</t>
  </si>
  <si>
    <t>D50/old-20x30</t>
  </si>
  <si>
    <t>D50/old-20x40</t>
  </si>
  <si>
    <t>D50/old-25х25</t>
  </si>
  <si>
    <t>D50/old-25х40</t>
  </si>
  <si>
    <t>D50/old-30х30</t>
  </si>
  <si>
    <t>D50/old-30х40</t>
  </si>
  <si>
    <t>D50/old-40х40</t>
  </si>
  <si>
    <t>Старение возможно в двух вариантах. Первый - сильное старение с глубокими бороздками. Второй - слабое старение под шебби-шик с шашелем. Указывайте, пожалуйста, в заявке вид старения.</t>
  </si>
  <si>
    <t>D50/G-15х20</t>
  </si>
  <si>
    <r>
      <t>серия Deco</t>
    </r>
    <r>
      <rPr>
        <b/>
        <vertAlign val="subscript"/>
        <sz val="16"/>
        <color indexed="8"/>
        <rFont val="Times New Roman"/>
        <family val="1"/>
      </rPr>
      <t>75 (рамы для картин под  декорирование)</t>
    </r>
  </si>
  <si>
    <t>25*24*16</t>
  </si>
  <si>
    <t>Размер подрамника</t>
  </si>
  <si>
    <t>Рама</t>
  </si>
  <si>
    <t>Рейка 3D</t>
  </si>
  <si>
    <t>3D.CP-20х20</t>
  </si>
  <si>
    <t>3D.CP-20х25</t>
  </si>
  <si>
    <t>3D.CP.</t>
  </si>
  <si>
    <t>3D.CP-20х30</t>
  </si>
  <si>
    <t>3D.CP-25х25</t>
  </si>
  <si>
    <t>3D.CP-30х30</t>
  </si>
  <si>
    <t>3D.CP-35х35</t>
  </si>
  <si>
    <t>3D.CP-30х40</t>
  </si>
  <si>
    <t>3D.CP-30х50</t>
  </si>
  <si>
    <t>3D.CP-30х60</t>
  </si>
  <si>
    <t>3D.CP-40х40</t>
  </si>
  <si>
    <t>3D.CP-40х50</t>
  </si>
  <si>
    <t>3D.CP-40х60</t>
  </si>
  <si>
    <t>3D.CP-40х70</t>
  </si>
  <si>
    <t>3D.CP-40х80</t>
  </si>
  <si>
    <t>3D.CP-45х45</t>
  </si>
  <si>
    <t>3D.CP-50х50</t>
  </si>
  <si>
    <t>3D.CP-50х60</t>
  </si>
  <si>
    <t>3D.CP-50х70</t>
  </si>
  <si>
    <t>3D.CP-50х80</t>
  </si>
  <si>
    <t>3D.CP-60х60</t>
  </si>
  <si>
    <t>3D.CP-60х80</t>
  </si>
  <si>
    <t>3D.CP-60х90</t>
  </si>
  <si>
    <t>3D.CP-60х100</t>
  </si>
  <si>
    <t>3D.CP-60х120</t>
  </si>
  <si>
    <t>3D.CP-70х70</t>
  </si>
  <si>
    <t>новое</t>
  </si>
  <si>
    <t>Z.Pol-5</t>
  </si>
  <si>
    <t>4-подсвечник</t>
  </si>
  <si>
    <t>5-угловая</t>
  </si>
  <si>
    <t>Заборчик большой / fence</t>
  </si>
  <si>
    <t>Елочка с обезьянкой</t>
  </si>
  <si>
    <t>17*20 см</t>
  </si>
  <si>
    <t>Снеговик большой с ручками</t>
  </si>
  <si>
    <t>Снеговик средний</t>
  </si>
  <si>
    <t>Снеговик средний (пингвин)</t>
  </si>
  <si>
    <t>30*22</t>
  </si>
  <si>
    <t>20*15</t>
  </si>
  <si>
    <t>20*13</t>
  </si>
  <si>
    <t>Рейка Studio 1 сорт</t>
  </si>
  <si>
    <t>Рейка Studio 2 сорт</t>
  </si>
  <si>
    <t>24х30</t>
  </si>
  <si>
    <t>Z.Sh/ВВ</t>
  </si>
  <si>
    <t xml:space="preserve">Deco 50 </t>
  </si>
  <si>
    <t>S.CP-100х120</t>
  </si>
  <si>
    <t>23*75, четверть</t>
  </si>
  <si>
    <t>15*50, четверть</t>
  </si>
  <si>
    <t>38*38</t>
  </si>
  <si>
    <t>24*56</t>
  </si>
  <si>
    <t>13*46</t>
  </si>
  <si>
    <t>Z.Mag-5,5х5,5</t>
  </si>
  <si>
    <t>Z.Mag-5,5х7,5</t>
  </si>
  <si>
    <t>17*46</t>
  </si>
  <si>
    <t>17*28</t>
  </si>
  <si>
    <t>Z.Wb</t>
  </si>
  <si>
    <t>Профиль, перемычки</t>
  </si>
  <si>
    <t>M.LP-30x50</t>
  </si>
  <si>
    <t>M.LP-50х50</t>
  </si>
  <si>
    <t>M.LP-60х60</t>
  </si>
  <si>
    <t>M.LP-50х80</t>
  </si>
  <si>
    <t>M.LP-50х90</t>
  </si>
  <si>
    <t>M.LP-30x30</t>
  </si>
  <si>
    <t>M.LP-25x35</t>
  </si>
  <si>
    <t>M.LP-20x30</t>
  </si>
  <si>
    <t>M.LP-35x35</t>
  </si>
  <si>
    <t>M.LP-35x45</t>
  </si>
  <si>
    <t>M.LP-45х45</t>
  </si>
  <si>
    <t>M.LP-60х100</t>
  </si>
  <si>
    <t>M.LP-80х120</t>
  </si>
  <si>
    <t>230*220*120</t>
  </si>
  <si>
    <t>220*220*230</t>
  </si>
  <si>
    <t>350*250*250</t>
  </si>
  <si>
    <t>150*380*150</t>
  </si>
  <si>
    <t>285*380*150</t>
  </si>
  <si>
    <t>425*380*150</t>
  </si>
  <si>
    <t>Грунт белый акриловый</t>
  </si>
  <si>
    <r>
      <t xml:space="preserve">ГРУНТ АКРИЛОВЫЙ УНИВЕРСАЛЬНЫЙ Dom Arte /            </t>
    </r>
    <r>
      <rPr>
        <b/>
        <u val="single"/>
        <sz val="11"/>
        <color indexed="23"/>
        <rFont val="Times New Roman"/>
        <family val="1"/>
      </rPr>
      <t>acrylic paint Dom Arte</t>
    </r>
  </si>
  <si>
    <t>Оливковая</t>
  </si>
  <si>
    <t>Подставка под бутылку резная</t>
  </si>
  <si>
    <t xml:space="preserve">ВНИМАНИЕ! При отправке заказа убедитесь, что вы заполнили ШАПОЧКУ формы с вашими реквизитами. Если вы указали неправильно адрес или ФИО получателя, то переоформление груза на другие реквизиты исключительно платное. Стоимость переоформления  50 грн. </t>
  </si>
  <si>
    <t>самолетик большой разборной</t>
  </si>
  <si>
    <t>Лошадка-качалка деткая напольная</t>
  </si>
  <si>
    <t>80*65*45 см</t>
  </si>
  <si>
    <t>20*0,7*22 см</t>
  </si>
  <si>
    <r>
      <t xml:space="preserve">              Серия </t>
    </r>
    <r>
      <rPr>
        <b/>
        <sz val="10"/>
        <color indexed="8"/>
        <rFont val="Times New Roman"/>
        <family val="1"/>
      </rPr>
      <t>Studio</t>
    </r>
    <r>
      <rPr>
        <sz val="10"/>
        <color indexed="8"/>
        <rFont val="Times New Roman"/>
        <family val="1"/>
      </rPr>
      <t xml:space="preserve"> - высококачественные хлопковые холсты на подрамнике, рекомендованы для этюдных работ. Максимальный размер серийного производства 100 х 100 см. Деревянный подрамник сечением 17х46 мм изготовлен из высушенной сосны европейской, собран на скользящее соединение типа шип-проушка и укомплектован клиньями из твердых пород древесины. Холст закреплен на задней стороне подрамника. Грунт на основе акриловых смол, стабильный. Для масляных и акриловых красок. Каждый холст индивидуально упакован. Не содержит кислот и токсичных веществ. Продукция сертифицирована. Сертификат предоставляется по запросу.                  </t>
    </r>
  </si>
  <si>
    <t>Studio</t>
  </si>
  <si>
    <t>Master, 1п.</t>
  </si>
  <si>
    <t>Master, 2п.</t>
  </si>
  <si>
    <t>Master, 1к.</t>
  </si>
  <si>
    <t>Master, 2к.</t>
  </si>
  <si>
    <t>Master, 4к.</t>
  </si>
  <si>
    <t>P.B-70x70</t>
  </si>
  <si>
    <t>1S/Ram-24х30</t>
  </si>
  <si>
    <t>Z.Sw</t>
  </si>
  <si>
    <t>Перемычка Master</t>
  </si>
  <si>
    <t>Доставка</t>
  </si>
  <si>
    <t>дата</t>
  </si>
  <si>
    <t>наименование</t>
  </si>
  <si>
    <t>размер</t>
  </si>
  <si>
    <t xml:space="preserve">цена </t>
  </si>
  <si>
    <t>Вы можете заказать любой размер рамы с зеркалом. При заказе указывайте размер зеркала. Ширина рамы 7,5 см.</t>
  </si>
  <si>
    <t>D75/Z-50x70</t>
  </si>
  <si>
    <t>D75/Z-40x50</t>
  </si>
  <si>
    <t>D75/Z-50x60</t>
  </si>
  <si>
    <t>Ш х В х Г</t>
  </si>
  <si>
    <t>100х130</t>
  </si>
  <si>
    <t>28х10х5</t>
  </si>
  <si>
    <t>140х140</t>
  </si>
  <si>
    <t>145х145</t>
  </si>
  <si>
    <t>150х150</t>
  </si>
  <si>
    <r>
      <t xml:space="preserve">лен м.зерно </t>
    </r>
    <r>
      <rPr>
        <sz val="8"/>
        <color indexed="8"/>
        <rFont val="Calibri"/>
        <family val="2"/>
      </rPr>
      <t>(10 м)</t>
    </r>
  </si>
  <si>
    <r>
      <t xml:space="preserve">лен ср. зерно </t>
    </r>
    <r>
      <rPr>
        <sz val="8"/>
        <color indexed="8"/>
        <rFont val="Calibri"/>
        <family val="2"/>
      </rPr>
      <t>(10 м)</t>
    </r>
  </si>
  <si>
    <r>
      <t xml:space="preserve">для печати глянцевый </t>
    </r>
    <r>
      <rPr>
        <sz val="8"/>
        <color indexed="8"/>
        <rFont val="Calibri"/>
        <family val="2"/>
      </rPr>
      <t>(15 м)</t>
    </r>
  </si>
  <si>
    <r>
      <t xml:space="preserve">холст для фресок </t>
    </r>
    <r>
      <rPr>
        <sz val="8"/>
        <color indexed="8"/>
        <rFont val="Calibri"/>
        <family val="2"/>
      </rPr>
      <t>(10 м)</t>
    </r>
  </si>
  <si>
    <t>70х140</t>
  </si>
  <si>
    <t>150х170</t>
  </si>
  <si>
    <t>95х135</t>
  </si>
  <si>
    <t>50х75</t>
  </si>
  <si>
    <t>70х150</t>
  </si>
  <si>
    <t>в 46 * ш 32 * г 32</t>
  </si>
  <si>
    <t>в 160 * ш 59</t>
  </si>
  <si>
    <t>Абажур/Lampshade</t>
  </si>
  <si>
    <t>16,5х16,5</t>
  </si>
  <si>
    <t>16,5х33</t>
  </si>
  <si>
    <t>390х250х350</t>
  </si>
  <si>
    <t>90х135</t>
  </si>
  <si>
    <t>110х140</t>
  </si>
  <si>
    <t>45х65</t>
  </si>
  <si>
    <t>Дилерская цена</t>
  </si>
  <si>
    <t>Оптовая цена</t>
  </si>
  <si>
    <t>M.LP-70х120</t>
  </si>
  <si>
    <t>Мелкооптовая цена</t>
  </si>
  <si>
    <t>количество</t>
  </si>
  <si>
    <t>ЕХPORT prices</t>
  </si>
  <si>
    <r>
      <t>Мольберты/</t>
    </r>
    <r>
      <rPr>
        <b/>
        <sz val="18"/>
        <color indexed="23"/>
        <rFont val="Trajan Pro"/>
        <family val="0"/>
      </rPr>
      <t>Easels</t>
    </r>
  </si>
  <si>
    <r>
      <t>Холст грунтованный, Италия/</t>
    </r>
    <r>
      <rPr>
        <b/>
        <sz val="18"/>
        <color indexed="23"/>
        <rFont val="Trajan Pro"/>
        <family val="0"/>
      </rPr>
      <t>Canvas primed, Italy</t>
    </r>
  </si>
  <si>
    <r>
      <t>Модули  для подрамников/</t>
    </r>
    <r>
      <rPr>
        <b/>
        <sz val="18"/>
        <color indexed="23"/>
        <rFont val="Trajan Pro"/>
        <family val="0"/>
      </rPr>
      <t>Modules for stretchers</t>
    </r>
    <r>
      <rPr>
        <b/>
        <sz val="18"/>
        <rFont val="Trajan Pro"/>
        <family val="1"/>
      </rPr>
      <t xml:space="preserve"> </t>
    </r>
  </si>
  <si>
    <r>
      <t>Модули сборные для серии Studio/</t>
    </r>
    <r>
      <rPr>
        <b/>
        <u val="single"/>
        <sz val="14"/>
        <color indexed="23"/>
        <rFont val="Times New Roman"/>
        <family val="1"/>
      </rPr>
      <t>Modules for a series of Studio teams</t>
    </r>
  </si>
  <si>
    <t>M.LP-60х120</t>
  </si>
  <si>
    <t>большая 36,5*17*28</t>
  </si>
  <si>
    <t>M.LP-60х140</t>
  </si>
  <si>
    <t>60х140</t>
  </si>
  <si>
    <t>Винная серия</t>
  </si>
  <si>
    <t>Коробка подарочная для 6 бутылок вина</t>
  </si>
  <si>
    <t>Бутылочница для 2-х бутылок</t>
  </si>
  <si>
    <r>
      <t xml:space="preserve">15 см </t>
    </r>
    <r>
      <rPr>
        <sz val="8"/>
        <color indexed="23"/>
        <rFont val="Times New Roman"/>
        <family val="1"/>
      </rPr>
      <t>(реальный размер 14,95 см)</t>
    </r>
  </si>
  <si>
    <t>реальный размер 16 см</t>
  </si>
  <si>
    <t>сечение 24х56</t>
  </si>
  <si>
    <t>реальный размер 28,8 см</t>
  </si>
  <si>
    <t>для боковины 40 см</t>
  </si>
  <si>
    <t xml:space="preserve"> для боковины 70 см</t>
  </si>
  <si>
    <t>реальный размер 26,6 см</t>
  </si>
  <si>
    <r>
      <t>РАМОЧКИ ДЛЯ ДЕКОРИРОВАНИЯ/</t>
    </r>
    <r>
      <rPr>
        <b/>
        <sz val="18"/>
        <color indexed="23"/>
        <rFont val="Trajan Pro"/>
        <family val="0"/>
      </rPr>
      <t>Frames for decoration</t>
    </r>
  </si>
  <si>
    <t>НОВОЕ</t>
  </si>
  <si>
    <t>D20</t>
  </si>
  <si>
    <t>D20-9х13</t>
  </si>
  <si>
    <t>D20-9х18</t>
  </si>
  <si>
    <t>D20-10x10</t>
  </si>
  <si>
    <t>D20-10x15</t>
  </si>
  <si>
    <t>D20-10x20</t>
  </si>
  <si>
    <t>D20-10x25</t>
  </si>
  <si>
    <t>D20-10x30</t>
  </si>
  <si>
    <t>D20-13х13</t>
  </si>
  <si>
    <t>D20-13х18</t>
  </si>
  <si>
    <t>D20-15х15</t>
  </si>
  <si>
    <t>D20-15х20</t>
  </si>
  <si>
    <t>D20-15х30</t>
  </si>
  <si>
    <t>D20-15х40</t>
  </si>
  <si>
    <t>D20-18х18</t>
  </si>
  <si>
    <t>D20-18х24</t>
  </si>
  <si>
    <t>D20-20х20</t>
  </si>
  <si>
    <t>D20-20x30</t>
  </si>
  <si>
    <t>D20-20x40</t>
  </si>
  <si>
    <t>D20-25х25</t>
  </si>
  <si>
    <t>D20-25х40</t>
  </si>
  <si>
    <t>D20-30х30</t>
  </si>
  <si>
    <t>D20-30х40</t>
  </si>
  <si>
    <t>D20-40х40</t>
  </si>
  <si>
    <t>D20-40х50</t>
  </si>
  <si>
    <r>
      <t>серия Deco 20 со стеклом/</t>
    </r>
    <r>
      <rPr>
        <b/>
        <sz val="14"/>
        <color indexed="23"/>
        <rFont val="Trajan Pro"/>
        <family val="0"/>
      </rPr>
      <t>Series Deco 20 frames  with glass</t>
    </r>
  </si>
  <si>
    <t>D20/G</t>
  </si>
  <si>
    <t>D20/G-9х13</t>
  </si>
  <si>
    <t>D20/G-10х10</t>
  </si>
  <si>
    <t>D20/G-10х15</t>
  </si>
  <si>
    <t>D20/G-13х18</t>
  </si>
  <si>
    <t>D20/G-15х15</t>
  </si>
  <si>
    <t>D20/G-15х20</t>
  </si>
  <si>
    <t>D20/G-20х20</t>
  </si>
  <si>
    <t>D20/G-20х30</t>
  </si>
  <si>
    <t>D20/G-30х30</t>
  </si>
  <si>
    <t>D20/G-30х40</t>
  </si>
  <si>
    <r>
      <t>Распорная планка для серии Studio (CB01)/</t>
    </r>
    <r>
      <rPr>
        <b/>
        <u val="single"/>
        <sz val="12"/>
        <color indexed="23"/>
        <rFont val="Times New Roman"/>
        <family val="1"/>
      </rPr>
      <t>Spacer plate for the series Studio</t>
    </r>
  </si>
  <si>
    <r>
      <t>МОДУЛИ СБОРНЫЕ ДЛЯ СЕРИИ MASTER/</t>
    </r>
    <r>
      <rPr>
        <b/>
        <u val="single"/>
        <sz val="11"/>
        <color indexed="23"/>
        <rFont val="Times New Roman"/>
        <family val="1"/>
      </rPr>
      <t>MODULES FOR MASTER SERIES TEAMS</t>
    </r>
  </si>
  <si>
    <r>
      <t>Распорная планка CB02 L/</t>
    </r>
    <r>
      <rPr>
        <b/>
        <u val="single"/>
        <sz val="12"/>
        <color indexed="23"/>
        <rFont val="Times New Roman"/>
        <family val="1"/>
      </rPr>
      <t>Spacer plate long</t>
    </r>
  </si>
  <si>
    <r>
      <t>Распорная планка CB02 S/</t>
    </r>
    <r>
      <rPr>
        <b/>
        <u val="single"/>
        <sz val="12"/>
        <color indexed="23"/>
        <rFont val="Times New Roman"/>
        <family val="1"/>
      </rPr>
      <t>Spacer plate</t>
    </r>
  </si>
  <si>
    <r>
      <t>Подрамники с холстом/</t>
    </r>
    <r>
      <rPr>
        <b/>
        <sz val="18"/>
        <color indexed="23"/>
        <rFont val="Trajan Pro"/>
        <family val="0"/>
      </rPr>
      <t>Stretchers with canvas</t>
    </r>
    <r>
      <rPr>
        <b/>
        <sz val="18"/>
        <rFont val="Trajan Pro"/>
        <family val="1"/>
      </rPr>
      <t xml:space="preserve"> </t>
    </r>
  </si>
  <si>
    <r>
      <t>Подрамники Studio/</t>
    </r>
    <r>
      <rPr>
        <b/>
        <sz val="10"/>
        <color indexed="23"/>
        <rFont val="Trajan Pro"/>
        <family val="0"/>
      </rPr>
      <t>Stretchers with canvas Studio</t>
    </r>
  </si>
  <si>
    <r>
      <t>Итальянский хлопок/</t>
    </r>
    <r>
      <rPr>
        <b/>
        <u val="single"/>
        <sz val="12"/>
        <color indexed="23"/>
        <rFont val="Trajan Pro"/>
        <family val="0"/>
      </rPr>
      <t>Italian primed cotton</t>
    </r>
  </si>
  <si>
    <r>
      <t>Подрамники Master/</t>
    </r>
    <r>
      <rPr>
        <b/>
        <sz val="10"/>
        <color indexed="23"/>
        <rFont val="Trajan Pro"/>
        <family val="0"/>
      </rPr>
      <t>Stretchers with canvas Master</t>
    </r>
  </si>
  <si>
    <r>
      <t>Украинский лен, грунт/</t>
    </r>
    <r>
      <rPr>
        <b/>
        <u val="single"/>
        <sz val="12"/>
        <color indexed="23"/>
        <rFont val="Trajan Pro"/>
        <family val="0"/>
      </rPr>
      <t>Ukrainian linen primed</t>
    </r>
  </si>
  <si>
    <t>Z.MDF.T-43лошадка</t>
  </si>
  <si>
    <t>Z.MDF.T-45лошадка-качелька</t>
  </si>
  <si>
    <t>Z.MDF.T-44пони</t>
  </si>
  <si>
    <t>НОВОГОДНЯЯ СЕРИЯ</t>
  </si>
  <si>
    <t>20*24</t>
  </si>
  <si>
    <t>Лошадка на елку</t>
  </si>
  <si>
    <t>фанера, 53*11*36</t>
  </si>
  <si>
    <t>фанера, 50*32*22</t>
  </si>
  <si>
    <t>Хлебница</t>
  </si>
  <si>
    <r>
      <t xml:space="preserve">          Серия </t>
    </r>
    <r>
      <rPr>
        <b/>
        <sz val="10"/>
        <color indexed="8"/>
        <rFont val="Times New Roman"/>
        <family val="1"/>
      </rPr>
      <t>Master</t>
    </r>
    <r>
      <rPr>
        <sz val="10"/>
        <color indexed="8"/>
        <rFont val="Times New Roman"/>
        <family val="1"/>
      </rPr>
      <t xml:space="preserve"> - льняные холсты на подрамнике для использования профессиональными художниками. Индивидуально упакованы, максимальный размер серийного производства 200 х 200 см. Деревянный подрамник сечением 17х46 мм или 24х56 мм изготовлен из высушенной сосны европейской, собран на скользящее соединение типа шип-проушка и укомплектован клиньями из твердых пород древесины. В размерах, когда одна из граней меньше 80 см используется профиль Studio (сечение 17х46 мм), когда одна из граней равна или больше 80 см - используется профиль Master (сечение 24х56 мм). В прайсовой таблице указан профиль и наличие перемычек или крестовин в подрамнике. Например, размер 50х90 см, Master, 1п. - используемый профиль 24х56 мм, 1 перемычка. Или же размер 150х200 см, Master, 4 к. - профиль 24х56 мм, 4 креста и т.д. Грани подрамника закруглены. Холст закреплен на задней стороне подрамника. Грунты на основе акриловых смол (Acrilyc Priming). Для масляных и акриловых красок. Не содержит кислот и токсичных веществ. Продукция сертифицирована (Сертификат высылается по запросу). Размер подрамника вы можете заказать любой.</t>
    </r>
  </si>
  <si>
    <r>
      <t xml:space="preserve">овал 13х11 </t>
    </r>
    <r>
      <rPr>
        <sz val="11"/>
        <color indexed="8"/>
        <rFont val="Calibri"/>
        <family val="2"/>
      </rPr>
      <t>с рамой/</t>
    </r>
    <r>
      <rPr>
        <sz val="8"/>
        <color indexed="23"/>
        <rFont val="Calibri"/>
        <family val="2"/>
      </rPr>
      <t>stretchers with the canvas 13х11 with a frame</t>
    </r>
  </si>
  <si>
    <r>
      <t xml:space="preserve">овал 19х15 </t>
    </r>
    <r>
      <rPr>
        <sz val="11"/>
        <color indexed="8"/>
        <rFont val="Calibri"/>
        <family val="2"/>
      </rPr>
      <t>с рамой/</t>
    </r>
    <r>
      <rPr>
        <sz val="8"/>
        <color indexed="23"/>
        <rFont val="Calibri"/>
        <family val="2"/>
      </rPr>
      <t>stretchers with the canvas 19х15 with a frame</t>
    </r>
  </si>
  <si>
    <r>
      <t>овал 31х26/</t>
    </r>
    <r>
      <rPr>
        <sz val="8"/>
        <color indexed="23"/>
        <rFont val="Calibri"/>
        <family val="2"/>
      </rPr>
      <t>oval stretchers with the canvas 31х26</t>
    </r>
  </si>
  <si>
    <r>
      <t>овал 38х32/</t>
    </r>
    <r>
      <rPr>
        <sz val="8"/>
        <color indexed="23"/>
        <rFont val="Calibri"/>
        <family val="2"/>
      </rPr>
      <t>oval stretchers with the canvas 38х32</t>
    </r>
  </si>
  <si>
    <t>M.LP-90х110</t>
  </si>
  <si>
    <t>€</t>
  </si>
  <si>
    <r>
      <t xml:space="preserve">Итальянский джут / </t>
    </r>
    <r>
      <rPr>
        <b/>
        <u val="single"/>
        <sz val="12"/>
        <color indexed="23"/>
        <rFont val="Trajan Pro"/>
        <family val="0"/>
      </rPr>
      <t>jute</t>
    </r>
  </si>
  <si>
    <r>
      <t xml:space="preserve">Фанера 4 и 6  мм </t>
    </r>
    <r>
      <rPr>
        <b/>
        <sz val="18"/>
        <color indexed="23"/>
        <rFont val="Trajan Pro"/>
        <family val="0"/>
      </rPr>
      <t>/ Plywood</t>
    </r>
  </si>
  <si>
    <t>размер в см / size cm</t>
  </si>
  <si>
    <t>толщина/gauge mm</t>
  </si>
  <si>
    <r>
      <t xml:space="preserve">Планшеты ДВП / </t>
    </r>
    <r>
      <rPr>
        <b/>
        <sz val="18"/>
        <color indexed="23"/>
        <rFont val="Trajan Pro"/>
        <family val="0"/>
      </rPr>
      <t>Sketch-board</t>
    </r>
  </si>
  <si>
    <r>
      <t xml:space="preserve">Палитры 1 сорт / </t>
    </r>
    <r>
      <rPr>
        <b/>
        <sz val="18"/>
        <color indexed="23"/>
        <rFont val="Trajan Pro"/>
        <family val="0"/>
      </rPr>
      <t>Palette 1st grade</t>
    </r>
  </si>
  <si>
    <r>
      <t xml:space="preserve">фанера 4 мм, льняное масло, этикетка / </t>
    </r>
    <r>
      <rPr>
        <i/>
        <sz val="11"/>
        <color indexed="23"/>
        <rFont val="Times New Roman"/>
        <family val="1"/>
      </rPr>
      <t>4 mm plywood, linseed oil, label</t>
    </r>
  </si>
  <si>
    <t>rectangular, 20x30, oil</t>
  </si>
  <si>
    <t>rectangular, 30x40, oil</t>
  </si>
  <si>
    <t>oval, 17х32, oil</t>
  </si>
  <si>
    <t>oval, 25х30, oil</t>
  </si>
  <si>
    <t>oval, 31х39, oil</t>
  </si>
  <si>
    <r>
      <t xml:space="preserve">Палитры 2 сорт / </t>
    </r>
    <r>
      <rPr>
        <b/>
        <sz val="18"/>
        <color indexed="23"/>
        <rFont val="Trajan Pro"/>
        <family val="0"/>
      </rPr>
      <t>Palette 2nd grade</t>
    </r>
  </si>
  <si>
    <r>
      <t xml:space="preserve">Пенал для кистей / </t>
    </r>
    <r>
      <rPr>
        <sz val="9"/>
        <color indexed="23"/>
        <rFont val="Calibri"/>
        <family val="2"/>
      </rPr>
      <t>case for brushes</t>
    </r>
  </si>
  <si>
    <r>
      <t xml:space="preserve">Овальные подрамники с рамой для вышивки  / </t>
    </r>
    <r>
      <rPr>
        <b/>
        <sz val="18"/>
        <color indexed="23"/>
        <rFont val="Trajan Pro"/>
        <family val="0"/>
      </rPr>
      <t>Oval frame with stretchers for embroidery</t>
    </r>
  </si>
  <si>
    <t>Размер в см / Size cm</t>
  </si>
  <si>
    <r>
      <t xml:space="preserve">Внутренний максимальный размер / </t>
    </r>
    <r>
      <rPr>
        <sz val="10"/>
        <color indexed="23"/>
        <rFont val="Times New Roman"/>
        <family val="1"/>
      </rPr>
      <t xml:space="preserve"> the maximum size of the domestic , cm</t>
    </r>
  </si>
  <si>
    <r>
      <t xml:space="preserve">яйцо маленькое 50х70 мм / </t>
    </r>
    <r>
      <rPr>
        <b/>
        <sz val="8"/>
        <color indexed="23"/>
        <rFont val="Times New Roman"/>
        <family val="1"/>
      </rPr>
      <t>egg 50*70 mm</t>
    </r>
  </si>
  <si>
    <r>
      <t xml:space="preserve">Пасхальная серия / </t>
    </r>
    <r>
      <rPr>
        <b/>
        <u val="single"/>
        <sz val="11"/>
        <color indexed="23"/>
        <rFont val="Times New Roman"/>
        <family val="1"/>
      </rPr>
      <t>Easter Series</t>
    </r>
  </si>
  <si>
    <r>
      <t xml:space="preserve">яйцо среднее 65х85 мм / </t>
    </r>
    <r>
      <rPr>
        <b/>
        <sz val="8"/>
        <color indexed="23"/>
        <rFont val="Times New Roman"/>
        <family val="1"/>
      </rPr>
      <t>egg 65*85 mm</t>
    </r>
  </si>
  <si>
    <r>
      <t>яйцо большое 70х100 мм /</t>
    </r>
    <r>
      <rPr>
        <b/>
        <sz val="8"/>
        <color indexed="23"/>
        <rFont val="Times New Roman"/>
        <family val="1"/>
      </rPr>
      <t xml:space="preserve"> egg 70*100 mm</t>
    </r>
  </si>
  <si>
    <r>
      <t xml:space="preserve">подставка для яйца 25х35 мм / </t>
    </r>
    <r>
      <rPr>
        <b/>
        <sz val="8"/>
        <color indexed="23"/>
        <rFont val="Times New Roman"/>
        <family val="1"/>
      </rPr>
      <t>base for egg</t>
    </r>
  </si>
  <si>
    <t>ольха / alder</t>
  </si>
  <si>
    <t>фанера / plywood</t>
  </si>
  <si>
    <r>
      <t xml:space="preserve">Шкатулка-книга / </t>
    </r>
    <r>
      <rPr>
        <b/>
        <u val="single"/>
        <sz val="11"/>
        <color indexed="23"/>
        <rFont val="Times New Roman"/>
        <family val="1"/>
      </rPr>
      <t>Box-book</t>
    </r>
  </si>
  <si>
    <r>
      <t xml:space="preserve">Лестницы / </t>
    </r>
    <r>
      <rPr>
        <b/>
        <u val="single"/>
        <sz val="11"/>
        <color indexed="23"/>
        <rFont val="Times New Roman"/>
        <family val="1"/>
      </rPr>
      <t>Stairs</t>
    </r>
  </si>
  <si>
    <r>
      <t xml:space="preserve">Стул-транформер / </t>
    </r>
    <r>
      <rPr>
        <sz val="8"/>
        <color indexed="23"/>
        <rFont val="Times New Roman"/>
        <family val="1"/>
      </rPr>
      <t>chair-transformer</t>
    </r>
  </si>
  <si>
    <r>
      <t xml:space="preserve">Лестница-подставка под цветы / </t>
    </r>
    <r>
      <rPr>
        <sz val="8"/>
        <color indexed="23"/>
        <rFont val="Times New Roman"/>
        <family val="1"/>
      </rPr>
      <t>ladder rack</t>
    </r>
  </si>
  <si>
    <r>
      <t xml:space="preserve">Аксессуары для сада  / </t>
    </r>
    <r>
      <rPr>
        <b/>
        <sz val="18"/>
        <color indexed="23"/>
        <rFont val="Trajan Pro"/>
        <family val="0"/>
      </rPr>
      <t>Garden Accessories</t>
    </r>
  </si>
  <si>
    <r>
      <t xml:space="preserve">Скворечник / </t>
    </r>
    <r>
      <rPr>
        <sz val="10"/>
        <color indexed="23"/>
        <rFont val="Times New Roman"/>
        <family val="1"/>
      </rPr>
      <t>nesting box</t>
    </r>
  </si>
  <si>
    <r>
      <t xml:space="preserve">Кормушка для птиц / </t>
    </r>
    <r>
      <rPr>
        <sz val="10"/>
        <color indexed="23"/>
        <rFont val="Times New Roman"/>
        <family val="1"/>
      </rPr>
      <t>feeder for the birds</t>
    </r>
  </si>
  <si>
    <r>
      <t xml:space="preserve">Заборчик маленький / </t>
    </r>
    <r>
      <rPr>
        <sz val="10"/>
        <color indexed="23"/>
        <rFont val="Times New Roman"/>
        <family val="1"/>
      </rPr>
      <t>fence</t>
    </r>
  </si>
  <si>
    <r>
      <t xml:space="preserve">Заборчик средний / </t>
    </r>
    <r>
      <rPr>
        <sz val="10"/>
        <color indexed="23"/>
        <rFont val="Times New Roman"/>
        <family val="1"/>
      </rPr>
      <t>fence</t>
    </r>
  </si>
  <si>
    <r>
      <t>Заготовки для бижутерии</t>
    </r>
    <r>
      <rPr>
        <b/>
        <sz val="10"/>
        <rFont val="Trajan Pro"/>
        <family val="1"/>
      </rPr>
      <t xml:space="preserve"> /  </t>
    </r>
    <r>
      <rPr>
        <b/>
        <sz val="9"/>
        <color indexed="23"/>
        <rFont val="Trajan Pro"/>
        <family val="0"/>
      </rPr>
      <t>blanks for jewelry (figures up to 5 cm with no milling), the minimum order of 10 pieces</t>
    </r>
  </si>
  <si>
    <r>
      <t xml:space="preserve">Заготовки для декорирования / </t>
    </r>
    <r>
      <rPr>
        <b/>
        <sz val="12"/>
        <color indexed="23"/>
        <rFont val="Trajan Pro"/>
        <family val="0"/>
      </rPr>
      <t>blanks for magnets, on the Christmas tree</t>
    </r>
  </si>
  <si>
    <r>
      <t xml:space="preserve">елка / </t>
    </r>
    <r>
      <rPr>
        <sz val="11"/>
        <color indexed="23"/>
        <rFont val="Times New Roman"/>
        <family val="1"/>
      </rPr>
      <t>Christmas tree</t>
    </r>
  </si>
  <si>
    <r>
      <t xml:space="preserve">чайник с резной ручкой / </t>
    </r>
    <r>
      <rPr>
        <sz val="10"/>
        <color indexed="23"/>
        <rFont val="Times New Roman"/>
        <family val="1"/>
      </rPr>
      <t>kettle with a carved handle</t>
    </r>
  </si>
  <si>
    <r>
      <t xml:space="preserve">кофейник на ножках / </t>
    </r>
    <r>
      <rPr>
        <sz val="10"/>
        <color indexed="23"/>
        <rFont val="Times New Roman"/>
        <family val="1"/>
      </rPr>
      <t>coffee pot on legs</t>
    </r>
  </si>
  <si>
    <r>
      <t xml:space="preserve">амфора / </t>
    </r>
    <r>
      <rPr>
        <sz val="10"/>
        <color indexed="23"/>
        <rFont val="Times New Roman"/>
        <family val="1"/>
      </rPr>
      <t>amphora</t>
    </r>
  </si>
  <si>
    <r>
      <t xml:space="preserve">чайник / </t>
    </r>
    <r>
      <rPr>
        <sz val="10"/>
        <color indexed="23"/>
        <rFont val="Times New Roman"/>
        <family val="1"/>
      </rPr>
      <t>teakettle</t>
    </r>
  </si>
  <si>
    <r>
      <t xml:space="preserve">чайник на ножках / </t>
    </r>
    <r>
      <rPr>
        <sz val="10"/>
        <color indexed="23"/>
        <rFont val="Times New Roman"/>
        <family val="1"/>
      </rPr>
      <t>teakettle with legs</t>
    </r>
  </si>
  <si>
    <r>
      <t>амфора с узким горлышком /</t>
    </r>
    <r>
      <rPr>
        <sz val="10"/>
        <color indexed="23"/>
        <rFont val="Times New Roman"/>
        <family val="1"/>
      </rPr>
      <t xml:space="preserve"> Amphora with a narrow neck</t>
    </r>
  </si>
  <si>
    <r>
      <t xml:space="preserve">амфора с ручкой / </t>
    </r>
    <r>
      <rPr>
        <sz val="10"/>
        <color indexed="23"/>
        <rFont val="Times New Roman"/>
        <family val="1"/>
      </rPr>
      <t>Amphora with handle</t>
    </r>
  </si>
  <si>
    <r>
      <t xml:space="preserve">Заготовки для магнитов (фанера) / </t>
    </r>
    <r>
      <rPr>
        <b/>
        <u val="single"/>
        <sz val="11"/>
        <color indexed="23"/>
        <rFont val="Times New Roman"/>
        <family val="1"/>
      </rPr>
      <t>blanks for the magnets, plywood</t>
    </r>
  </si>
  <si>
    <t>Стульчик детский</t>
  </si>
  <si>
    <t>28 см*43 см*25 см</t>
  </si>
  <si>
    <t>16*22</t>
  </si>
  <si>
    <t>Игрушки для елки</t>
  </si>
  <si>
    <t>Дед Мороз на подставке</t>
  </si>
  <si>
    <t>Снегурочка на подставке</t>
  </si>
  <si>
    <t>Коза (фанера)</t>
  </si>
  <si>
    <t>Коза (МДФ)</t>
  </si>
  <si>
    <t>21*20</t>
  </si>
  <si>
    <t>14*18</t>
  </si>
  <si>
    <t>Гривня с резьбой</t>
  </si>
  <si>
    <t>7*7</t>
  </si>
  <si>
    <t>ракета</t>
  </si>
  <si>
    <t>20*11</t>
  </si>
  <si>
    <t>барашек</t>
  </si>
  <si>
    <t>16*13*2,5</t>
  </si>
  <si>
    <t>Журнальница напольная на колесах</t>
  </si>
  <si>
    <t>70*42*37 см</t>
  </si>
  <si>
    <t>Журнальница напольная маленькая</t>
  </si>
  <si>
    <t>Журнальница напольная средняя</t>
  </si>
  <si>
    <t>18*38*30</t>
  </si>
  <si>
    <t>Полочка ажурная</t>
  </si>
  <si>
    <t>22*32*12</t>
  </si>
  <si>
    <t>лошадка на колесах</t>
  </si>
  <si>
    <t>Елки резные (фанера)/Trees carved out of plywood</t>
  </si>
  <si>
    <t>Подставка для цветов резная</t>
  </si>
  <si>
    <t>Тележка-вазон для цветов</t>
  </si>
  <si>
    <t>Аксессуары для цветов</t>
  </si>
  <si>
    <t>340*110*75</t>
  </si>
  <si>
    <r>
      <t>Фоторамки из фанеры/</t>
    </r>
    <r>
      <rPr>
        <b/>
        <sz val="18"/>
        <color indexed="23"/>
        <rFont val="Trajan Pro"/>
        <family val="0"/>
      </rPr>
      <t>Photo Frame</t>
    </r>
  </si>
  <si>
    <t>Подставка для косметики с зеркалом</t>
  </si>
  <si>
    <t>100х60х40 мм</t>
  </si>
  <si>
    <r>
      <t xml:space="preserve">Поставки под горячее (фанера) / </t>
    </r>
    <r>
      <rPr>
        <b/>
        <u val="single"/>
        <sz val="11"/>
        <color indexed="23"/>
        <rFont val="Times New Roman"/>
        <family val="1"/>
      </rPr>
      <t>Stand under a hot, plywood</t>
    </r>
  </si>
  <si>
    <r>
      <t>Cерия Deco 20/</t>
    </r>
    <r>
      <rPr>
        <b/>
        <sz val="18"/>
        <color indexed="23"/>
        <rFont val="Trajan Pro"/>
        <family val="0"/>
      </rPr>
      <t>Series Deco 20 frames for decorating (frame width 20 mm)</t>
    </r>
  </si>
  <si>
    <r>
      <t>вставка ДВП /</t>
    </r>
    <r>
      <rPr>
        <sz val="11"/>
        <color indexed="23"/>
        <rFont val="Calibri"/>
        <family val="2"/>
      </rPr>
      <t xml:space="preserve"> inner size</t>
    </r>
  </si>
  <si>
    <r>
      <t>Стекло /</t>
    </r>
    <r>
      <rPr>
        <b/>
        <sz val="8"/>
        <color indexed="23"/>
        <rFont val="Times New Roman"/>
        <family val="1"/>
      </rPr>
      <t>glass size</t>
    </r>
  </si>
  <si>
    <r>
      <t>Cерия Deco 50/</t>
    </r>
    <r>
      <rPr>
        <b/>
        <sz val="18"/>
        <color indexed="23"/>
        <rFont val="Trajan Pro"/>
        <family val="0"/>
      </rPr>
      <t>Series Deco 50 frames for decorating (frame width 50 mm)</t>
    </r>
  </si>
  <si>
    <r>
      <t>серия Deco</t>
    </r>
    <r>
      <rPr>
        <b/>
        <vertAlign val="subscript"/>
        <sz val="16"/>
        <color indexed="8"/>
        <rFont val="Times New Roman"/>
        <family val="1"/>
      </rPr>
      <t xml:space="preserve">50 со старением / </t>
    </r>
    <r>
      <rPr>
        <b/>
        <vertAlign val="subscript"/>
        <sz val="16"/>
        <color indexed="23"/>
        <rFont val="Times New Roman"/>
        <family val="1"/>
      </rPr>
      <t>Series Deco 50 frames for decorating (frame width 50 mm, old)</t>
    </r>
  </si>
  <si>
    <r>
      <t xml:space="preserve">Белила титановые / </t>
    </r>
    <r>
      <rPr>
        <sz val="9"/>
        <color indexed="23"/>
        <rFont val="Calibri"/>
        <family val="2"/>
      </rPr>
      <t>titanium White</t>
    </r>
  </si>
  <si>
    <r>
      <t xml:space="preserve">ГРУППА ТОВАРОВ ДЛЯ БАГЕТНЫХ МАСТЕРСКИХ / </t>
    </r>
    <r>
      <rPr>
        <b/>
        <sz val="18"/>
        <color indexed="23"/>
        <rFont val="Trajan Pro"/>
        <family val="0"/>
      </rPr>
      <t>Rail for the sub-frame for framing workshops</t>
    </r>
  </si>
  <si>
    <t>size mm, long 3 m</t>
  </si>
  <si>
    <t>price for 1m</t>
  </si>
  <si>
    <r>
      <t xml:space="preserve">ГРУППА ТОВАРОВ ДЛЯ ХУДОЖНИКОВ / </t>
    </r>
    <r>
      <rPr>
        <b/>
        <sz val="18"/>
        <color indexed="23"/>
        <rFont val="Trajan Pro"/>
        <family val="0"/>
      </rPr>
      <t>Products for artists</t>
    </r>
  </si>
  <si>
    <r>
      <t>овал 45х38/</t>
    </r>
    <r>
      <rPr>
        <sz val="8"/>
        <color indexed="23"/>
        <rFont val="Calibri"/>
        <family val="2"/>
      </rPr>
      <t>oval stretchers with the canvas 45х38</t>
    </r>
  </si>
  <si>
    <r>
      <t>овал 55х45/</t>
    </r>
    <r>
      <rPr>
        <sz val="8"/>
        <color indexed="23"/>
        <rFont val="Calibri"/>
        <family val="2"/>
      </rPr>
      <t>oval stretchers with the canvas 55х45</t>
    </r>
  </si>
  <si>
    <r>
      <t>овал 86х72/</t>
    </r>
    <r>
      <rPr>
        <sz val="8"/>
        <color indexed="23"/>
        <rFont val="Calibri"/>
        <family val="2"/>
      </rPr>
      <t>oval stretchers with the canvas 86х72</t>
    </r>
  </si>
  <si>
    <r>
      <t>овал 75х62/</t>
    </r>
    <r>
      <rPr>
        <sz val="8"/>
        <color indexed="23"/>
        <rFont val="Calibri"/>
        <family val="2"/>
      </rPr>
      <t>oval stretchers with the canvas 75х62</t>
    </r>
  </si>
  <si>
    <r>
      <t>овал 31х26</t>
    </r>
    <r>
      <rPr>
        <sz val="11"/>
        <color indexed="8"/>
        <rFont val="Calibri"/>
        <family val="2"/>
      </rPr>
      <t xml:space="preserve"> с  рамой/</t>
    </r>
    <r>
      <rPr>
        <sz val="8"/>
        <color indexed="23"/>
        <rFont val="Calibri"/>
        <family val="2"/>
      </rPr>
      <t>oval stretchers with the canvas 31х26 with a frame</t>
    </r>
  </si>
  <si>
    <r>
      <t>овал 38х32</t>
    </r>
    <r>
      <rPr>
        <sz val="11"/>
        <color indexed="8"/>
        <rFont val="Calibri"/>
        <family val="2"/>
      </rPr>
      <t xml:space="preserve"> с  рамой/</t>
    </r>
    <r>
      <rPr>
        <sz val="8"/>
        <color indexed="23"/>
        <rFont val="Calibri"/>
        <family val="2"/>
      </rPr>
      <t>oval stretchers with the canvas 38х32 with a frame</t>
    </r>
  </si>
  <si>
    <r>
      <t xml:space="preserve">овал 45х38 </t>
    </r>
    <r>
      <rPr>
        <sz val="11"/>
        <color indexed="8"/>
        <rFont val="Calibri"/>
        <family val="2"/>
      </rPr>
      <t>с  рамой/</t>
    </r>
    <r>
      <rPr>
        <sz val="8"/>
        <color indexed="23"/>
        <rFont val="Calibri"/>
        <family val="2"/>
      </rPr>
      <t>oval stretchers with the canvas 45х38 with a frame</t>
    </r>
  </si>
  <si>
    <r>
      <t xml:space="preserve">овал 55х45 </t>
    </r>
    <r>
      <rPr>
        <sz val="11"/>
        <color indexed="8"/>
        <rFont val="Calibri"/>
        <family val="2"/>
      </rPr>
      <t>с  рамой/</t>
    </r>
    <r>
      <rPr>
        <sz val="8"/>
        <color indexed="23"/>
        <rFont val="Calibri"/>
        <family val="2"/>
      </rPr>
      <t>oval stretchers with the canvas 55х45 with a frame</t>
    </r>
  </si>
  <si>
    <r>
      <t>овал 64х53/</t>
    </r>
    <r>
      <rPr>
        <sz val="8"/>
        <color indexed="23"/>
        <rFont val="Calibri"/>
        <family val="2"/>
      </rPr>
      <t xml:space="preserve">oval stretchers with the canvas 64х53 </t>
    </r>
  </si>
  <si>
    <t>S.TP.M-15</t>
  </si>
  <si>
    <t>сечение 17*45</t>
  </si>
  <si>
    <r>
      <t>Шкатулки для чайных пакетов/</t>
    </r>
    <r>
      <rPr>
        <b/>
        <u val="single"/>
        <sz val="11"/>
        <color indexed="23"/>
        <rFont val="Times New Roman"/>
        <family val="1"/>
      </rPr>
      <t>Boxes for tea package</t>
    </r>
  </si>
  <si>
    <t>Z.Sh/TB-h1</t>
  </si>
  <si>
    <t>Z.Sh/TB-h2</t>
  </si>
  <si>
    <t>шкатулка 32*9,5*13</t>
  </si>
  <si>
    <t>чайный домик для 1 ряда</t>
  </si>
  <si>
    <t>чайный домик двойной</t>
  </si>
  <si>
    <t>фанера, 11*11*24</t>
  </si>
  <si>
    <t>фанера, 21*11*25</t>
  </si>
  <si>
    <r>
      <t xml:space="preserve">овал 64х53 </t>
    </r>
    <r>
      <rPr>
        <sz val="11"/>
        <color indexed="8"/>
        <rFont val="Calibri"/>
        <family val="2"/>
      </rPr>
      <t>с рамой/</t>
    </r>
    <r>
      <rPr>
        <sz val="8"/>
        <color indexed="23"/>
        <rFont val="Calibri"/>
        <family val="2"/>
      </rPr>
      <t>oval stretchers with the canvas 64х53 with a frame</t>
    </r>
  </si>
  <si>
    <r>
      <t xml:space="preserve">овал 75х62 </t>
    </r>
    <r>
      <rPr>
        <sz val="11"/>
        <color indexed="8"/>
        <rFont val="Calibri"/>
        <family val="2"/>
      </rPr>
      <t>с рамой/</t>
    </r>
    <r>
      <rPr>
        <sz val="8"/>
        <color indexed="23"/>
        <rFont val="Calibri"/>
        <family val="2"/>
      </rPr>
      <t>oval stretchers with the canvas 75х62 with a frame</t>
    </r>
  </si>
  <si>
    <r>
      <t>овал 86х72</t>
    </r>
    <r>
      <rPr>
        <sz val="11"/>
        <color indexed="8"/>
        <rFont val="Calibri"/>
        <family val="2"/>
      </rPr>
      <t xml:space="preserve"> с рамой/</t>
    </r>
    <r>
      <rPr>
        <sz val="8"/>
        <color indexed="23"/>
        <rFont val="Calibri"/>
        <family val="2"/>
      </rPr>
      <t>oval stretchers with the canvas 86х72 with a frame</t>
    </r>
  </si>
  <si>
    <r>
      <t>Тарелки круглые/</t>
    </r>
    <r>
      <rPr>
        <b/>
        <u val="single"/>
        <sz val="11"/>
        <color indexed="23"/>
        <rFont val="Times New Roman"/>
        <family val="1"/>
      </rPr>
      <t>Round plates</t>
    </r>
  </si>
  <si>
    <r>
      <t>Блюдо круглое резное/</t>
    </r>
    <r>
      <rPr>
        <b/>
        <u val="single"/>
        <sz val="11"/>
        <color indexed="23"/>
        <rFont val="Times New Roman"/>
        <family val="1"/>
      </rPr>
      <t>Carved round plates</t>
    </r>
  </si>
  <si>
    <r>
      <t>Блюда квадратные/</t>
    </r>
    <r>
      <rPr>
        <b/>
        <u val="single"/>
        <sz val="11"/>
        <color indexed="23"/>
        <rFont val="Times New Roman"/>
        <family val="1"/>
      </rPr>
      <t>Square plate</t>
    </r>
  </si>
  <si>
    <r>
      <t>Блюда прямоугольные/</t>
    </r>
    <r>
      <rPr>
        <b/>
        <u val="single"/>
        <sz val="11"/>
        <color indexed="23"/>
        <rFont val="Times New Roman"/>
        <family val="1"/>
      </rPr>
      <t>Rectangular plate</t>
    </r>
  </si>
  <si>
    <r>
      <t>Шкатулки круглые/</t>
    </r>
    <r>
      <rPr>
        <b/>
        <u val="single"/>
        <sz val="11"/>
        <color indexed="23"/>
        <rFont val="Times New Roman"/>
        <family val="1"/>
      </rPr>
      <t>Round box</t>
    </r>
  </si>
  <si>
    <r>
      <t>Шкатулки овальные/</t>
    </r>
    <r>
      <rPr>
        <b/>
        <u val="single"/>
        <sz val="11"/>
        <color indexed="23"/>
        <rFont val="Times New Roman"/>
        <family val="1"/>
      </rPr>
      <t>Oval box</t>
    </r>
  </si>
  <si>
    <r>
      <t>Шкатулки квадратные/</t>
    </r>
    <r>
      <rPr>
        <b/>
        <u val="single"/>
        <sz val="11"/>
        <color indexed="23"/>
        <rFont val="Times New Roman"/>
        <family val="1"/>
      </rPr>
      <t>Square box</t>
    </r>
  </si>
  <si>
    <r>
      <t>Шкатулки прямоугольные со стеклом/</t>
    </r>
    <r>
      <rPr>
        <b/>
        <u val="single"/>
        <sz val="11"/>
        <color indexed="23"/>
        <rFont val="Times New Roman"/>
        <family val="1"/>
      </rPr>
      <t>Rectangular boxes with glass lid</t>
    </r>
  </si>
  <si>
    <r>
      <t>Шкатулки-сердечки/</t>
    </r>
    <r>
      <rPr>
        <b/>
        <u val="single"/>
        <sz val="11"/>
        <color indexed="23"/>
        <rFont val="Times New Roman"/>
        <family val="1"/>
      </rPr>
      <t>Box-hearts</t>
    </r>
  </si>
  <si>
    <r>
      <t>Сердечко/</t>
    </r>
    <r>
      <rPr>
        <sz val="11"/>
        <color indexed="23"/>
        <rFont val="Calibri"/>
        <family val="2"/>
      </rPr>
      <t>Frame heart</t>
    </r>
  </si>
  <si>
    <r>
      <t>Сердечко/</t>
    </r>
    <r>
      <rPr>
        <sz val="11"/>
        <color indexed="23"/>
        <rFont val="Calibri"/>
        <family val="2"/>
      </rPr>
      <t>Frame heart with glass</t>
    </r>
  </si>
  <si>
    <r>
      <t>Пингвин/</t>
    </r>
    <r>
      <rPr>
        <sz val="11"/>
        <color indexed="23"/>
        <rFont val="Calibri"/>
        <family val="2"/>
      </rPr>
      <t>Picture Frame - Penguin</t>
    </r>
  </si>
  <si>
    <r>
      <t>Ежик/</t>
    </r>
    <r>
      <rPr>
        <sz val="11"/>
        <color indexed="23"/>
        <rFont val="Calibri"/>
        <family val="2"/>
      </rPr>
      <t>Picture Frame - Hedgehog</t>
    </r>
  </si>
  <si>
    <r>
      <t>Винный набор/</t>
    </r>
    <r>
      <rPr>
        <b/>
        <u val="single"/>
        <sz val="11"/>
        <color indexed="23"/>
        <rFont val="Times New Roman"/>
        <family val="1"/>
      </rPr>
      <t>Wine set</t>
    </r>
  </si>
  <si>
    <r>
      <t>Комодики/</t>
    </r>
    <r>
      <rPr>
        <b/>
        <u val="single"/>
        <sz val="11"/>
        <color indexed="23"/>
        <rFont val="Times New Roman"/>
        <family val="1"/>
      </rPr>
      <t>Commode</t>
    </r>
  </si>
  <si>
    <r>
      <t>обычные/</t>
    </r>
    <r>
      <rPr>
        <i/>
        <sz val="11"/>
        <color indexed="23"/>
        <rFont val="Times New Roman"/>
        <family val="1"/>
      </rPr>
      <t>normal</t>
    </r>
  </si>
  <si>
    <r>
      <t>фигурные/</t>
    </r>
    <r>
      <rPr>
        <i/>
        <sz val="11"/>
        <color indexed="23"/>
        <rFont val="Times New Roman"/>
        <family val="1"/>
      </rPr>
      <t>figured</t>
    </r>
  </si>
  <si>
    <r>
      <t>Подносы сборные с ручками/</t>
    </r>
    <r>
      <rPr>
        <b/>
        <u val="single"/>
        <sz val="11"/>
        <color indexed="23"/>
        <rFont val="Times New Roman"/>
        <family val="1"/>
      </rPr>
      <t>Tray</t>
    </r>
  </si>
  <si>
    <r>
      <t>маленький/</t>
    </r>
    <r>
      <rPr>
        <sz val="11"/>
        <color indexed="23"/>
        <rFont val="Calibri"/>
        <family val="2"/>
      </rPr>
      <t>small</t>
    </r>
  </si>
  <si>
    <r>
      <t>средний/</t>
    </r>
    <r>
      <rPr>
        <sz val="11"/>
        <color indexed="23"/>
        <rFont val="Calibri"/>
        <family val="2"/>
      </rPr>
      <t xml:space="preserve">medium </t>
    </r>
  </si>
  <si>
    <r>
      <t>большой/</t>
    </r>
    <r>
      <rPr>
        <sz val="11"/>
        <color indexed="23"/>
        <rFont val="Calibri"/>
        <family val="2"/>
      </rPr>
      <t>large</t>
    </r>
  </si>
  <si>
    <r>
      <t>большой (3 ящика)/</t>
    </r>
    <r>
      <rPr>
        <sz val="11"/>
        <color indexed="23"/>
        <rFont val="Calibri"/>
        <family val="2"/>
      </rPr>
      <t>large</t>
    </r>
  </si>
  <si>
    <r>
      <t>средний (2 ящика)/</t>
    </r>
    <r>
      <rPr>
        <sz val="11"/>
        <color indexed="23"/>
        <rFont val="Calibri"/>
        <family val="2"/>
      </rPr>
      <t>medium</t>
    </r>
  </si>
  <si>
    <r>
      <t>маленький (1 ящик)/</t>
    </r>
    <r>
      <rPr>
        <sz val="11"/>
        <color indexed="23"/>
        <rFont val="Calibri"/>
        <family val="2"/>
      </rPr>
      <t>small</t>
    </r>
  </si>
  <si>
    <r>
      <t>Сундук/</t>
    </r>
    <r>
      <rPr>
        <b/>
        <u val="single"/>
        <sz val="11"/>
        <color indexed="23"/>
        <rFont val="Times New Roman"/>
        <family val="1"/>
      </rPr>
      <t>Chest</t>
    </r>
  </si>
  <si>
    <r>
      <t>Заготовки под часы/</t>
    </r>
    <r>
      <rPr>
        <b/>
        <u val="single"/>
        <sz val="11"/>
        <color indexed="23"/>
        <rFont val="Times New Roman"/>
        <family val="1"/>
      </rPr>
      <t>For clocks</t>
    </r>
  </si>
  <si>
    <r>
      <t>Полочки настенные и угловые/</t>
    </r>
    <r>
      <rPr>
        <b/>
        <u val="single"/>
        <sz val="11"/>
        <color indexed="23"/>
        <rFont val="Times New Roman"/>
        <family val="1"/>
      </rPr>
      <t>Shelves</t>
    </r>
  </si>
  <si>
    <r>
      <t>Канцелярские принадлежности/</t>
    </r>
    <r>
      <rPr>
        <b/>
        <u val="single"/>
        <sz val="11"/>
        <color indexed="23"/>
        <rFont val="Times New Roman"/>
        <family val="1"/>
      </rPr>
      <t>Stationery</t>
    </r>
  </si>
  <si>
    <r>
      <t>Подставка канцелярская/</t>
    </r>
    <r>
      <rPr>
        <sz val="10"/>
        <color indexed="23"/>
        <rFont val="Times New Roman"/>
        <family val="1"/>
      </rPr>
      <t>Clerical support</t>
    </r>
  </si>
  <si>
    <r>
      <t>Подставка для папок/</t>
    </r>
    <r>
      <rPr>
        <sz val="10"/>
        <color indexed="23"/>
        <rFont val="Times New Roman"/>
        <family val="1"/>
      </rPr>
      <t>Support for folders</t>
    </r>
  </si>
  <si>
    <r>
      <t>Журнальница/</t>
    </r>
    <r>
      <rPr>
        <sz val="10"/>
        <color indexed="23"/>
        <rFont val="Times New Roman"/>
        <family val="1"/>
      </rPr>
      <t>Support for magazines</t>
    </r>
  </si>
  <si>
    <t>ссылки на фотографии с нашего сайта</t>
  </si>
  <si>
    <t>ш 560 * в 260 * г 305</t>
  </si>
  <si>
    <t>Рейка Step 2 сорт</t>
  </si>
  <si>
    <t>BB</t>
  </si>
  <si>
    <t>BBG</t>
  </si>
  <si>
    <t>Z.C-30</t>
  </si>
  <si>
    <t>Z.C-35</t>
  </si>
  <si>
    <t>Z.C-40</t>
  </si>
  <si>
    <t>Z.C-45</t>
  </si>
  <si>
    <t>LCh</t>
  </si>
  <si>
    <t>LS</t>
  </si>
  <si>
    <t>Z.SF</t>
  </si>
  <si>
    <t>Z.Sh/simpleA4</t>
  </si>
  <si>
    <t xml:space="preserve">Z.MDF.5-1круг-м </t>
  </si>
  <si>
    <t>круг маленький</t>
  </si>
  <si>
    <t>http://domarte.com.ua/cat_shop-on-line_suvenirnaja-upakovka/20</t>
  </si>
  <si>
    <t>http://domarte.com.ua/cat_shop-on-line_kuhonnye-aksessuary/39</t>
  </si>
  <si>
    <t>http://domarte.com.ua/cat_shop-on-line_kuhonnye-aksessuary/27</t>
  </si>
  <si>
    <t>http://domarte.com.ua/cat_shop-on-line_kuhonnye-aksessuary/41</t>
  </si>
  <si>
    <t>ВНИМАНИЕ! Не забудьте заполнить "шапочку" формы. Эта информация нам необходима для отправки товара. / WARNING! Fill out the form below. This information we need to deliver your order.</t>
  </si>
  <si>
    <t xml:space="preserve">ФИО заказчика/получателя груза/Full name </t>
  </si>
  <si>
    <t>Телефон/ Tel</t>
  </si>
  <si>
    <t>Город/City</t>
  </si>
  <si>
    <t xml:space="preserve">Транспортная компания/Delivery company </t>
  </si>
  <si>
    <r>
      <t>Адрес</t>
    </r>
    <r>
      <rPr>
        <b/>
        <sz val="11"/>
        <rFont val="Calibri"/>
        <family val="2"/>
      </rPr>
      <t xml:space="preserve"> электронной почты / e-mail</t>
    </r>
  </si>
  <si>
    <t>Артикул / Article</t>
  </si>
  <si>
    <t xml:space="preserve">При небольших размерах подрамников рекомендовано использование серии Степ 1 без холста / If you want to purchase small size stretchers, it is recommended to use a series of Step 1 with no canvas </t>
  </si>
  <si>
    <t>При размере подрамника более 100х100 рекомендовано использование серии Мастер с сечением 24х56 / At a rate more than 100x100 subframe recommended to use Master Series with the cross 24х56</t>
  </si>
  <si>
    <t xml:space="preserve">                Series Studio - high-quality cotton canvas on stretcher, recommended to work with different materials and subjects. 100 x 100 cm is the maxi size of  production. Wooden subframe section 17х46 mm made of dried European pine, assembled on a sliding-type and equipped with wedges of hardwood. The canvas is fixed on the rear side of the subframe. Acrylic-based coating, stable. For oil and acrylic paints. Each canvas is individually packaged. It does not contain acids and toxic substances. Products are certified. It can be obtained upon request.</t>
  </si>
  <si>
    <t xml:space="preserve">          Series Master - linen canvas on a stretcher for professional use. Individually packaged, 200 x 200 cm - maximum production. Wooden stretcher section 17х46 or 24х56 mm made of dried European pine, built on rolling pin-type connection. equipped with wedges of hardwood.  Facets of the sub-frame are rounded. Canvas is mounted on the back of the stretcher. Primers based on acrylic resins (Acrilyc Priming). For oil and acrylic paints. Does not contain acids and toxic substances. Products certified (Certificate will be sent on request). Production of individual sizes are possible.</t>
  </si>
  <si>
    <t>The basis for the painting and decor. 3.2mm thickness fiberboard. Three layers of acrylic primer universal. Every product has a label sticker and individual packaging.</t>
  </si>
  <si>
    <t>В данной серии до размера 30х40 рамочки идут со вставкой ДВП. От  размера 30х40 этот вид продукции идет как заготовка под декоративный багет для картин.  Комплектуется жесткими многоразовыми лепестками с тыльной стороны.</t>
  </si>
  <si>
    <t>The maximum size is 30x40. The frame insert fiberboard. This type of product goes as a blank for the decor. Complete with rigid reusable petals on the back side.</t>
  </si>
  <si>
    <t>You can order any size of frame with a mirror. When ordering please specify the size of the mirror. Frame width of 7.5 cm.</t>
  </si>
  <si>
    <t>http://domarte.com.ua/cat_shop-on-line_kuhonnye-aksessuary/16</t>
  </si>
  <si>
    <t>http://domarte.com.ua/cat_shop-on-line_kuhonnye-aksessuary/17</t>
  </si>
  <si>
    <t>http://domarte.com.ua/cat_shop-on-line_kuhonnye-aksessuary/18</t>
  </si>
  <si>
    <t>http://domarte.com.ua/cat_shop-on-line_igrushki_pashalnaja-kollekcija/52</t>
  </si>
  <si>
    <t>http://domarte.com.ua/cat_shop-on-line_igrushki_pashalnaja-kollekcija</t>
  </si>
  <si>
    <t>http://domarte.com.ua/cat_shop-on-line_kuhonnye-aksessuary/47</t>
  </si>
  <si>
    <t>http://domarte.com.ua/cat_shop-on-line_shkatulki/22</t>
  </si>
  <si>
    <t>http://domarte.com.ua/cat_shop-on-line_shkatulki/43</t>
  </si>
  <si>
    <t>http://domarte.com.ua/cat_shop-on-line_shkatulki/23</t>
  </si>
  <si>
    <t>http://domarte.com.ua/cat_shop-on-line_shkatulki/40</t>
  </si>
  <si>
    <t>http://domarte.com.ua/cat_shop-on-line_mebel-i-aksessuary-dlja-sada/24</t>
  </si>
  <si>
    <t>http://domarte.com.ua/cat_shop-on-line_mebel-i-aksessuary-dlja-sada/50</t>
  </si>
  <si>
    <t>http://domarte.com.ua/cat_shop-on-line_mebel-i-aksessuary-dlja-sada/81</t>
  </si>
  <si>
    <t>http://domarte.com.ua/cat_shop-on-line_mebel-i-aksessuary-dlja-sada/10</t>
  </si>
  <si>
    <t>http://domarte.com.ua/cat_shop-on-line_mebel-i-aksessuary-dlja-sada/30</t>
  </si>
  <si>
    <t>http://domarte.com.ua/cat_shop-on-line_mebel-i-aksessuary-dlja-sada/11</t>
  </si>
  <si>
    <t>http://domarte.com.ua/cat_shop-on-line_mebel-i-aksessuary-dlja-sada/71</t>
  </si>
  <si>
    <t>http://domarte.com.ua/cat_shop-on-line_kuhonnye-aksessuary/73</t>
  </si>
  <si>
    <t>http://domarte.com.ua/cat_shop-on-line_kuhonnye-aksessuary/19</t>
  </si>
  <si>
    <t>http://domarte.com.ua/cat_shop-on-line_suvenirnaja-upakovka/15</t>
  </si>
  <si>
    <t>http://domarte.com.ua/cat_shop-on-line_suvenirnaja-upakovka/54</t>
  </si>
  <si>
    <t>http://domarte.com.ua/cat_shop-on-line_shkatulki/96</t>
  </si>
  <si>
    <t>http://domarte.com.ua/cat_shop-on-line_mebel-i-aksessuary-dlja-sada/84</t>
  </si>
  <si>
    <t>http://domarte.com.ua/cat_shop-on-line_mebel-i-aksessuary-dlja-sada/85</t>
  </si>
  <si>
    <t>http://domarte.com.ua/cat_shop-on-line_mebel-i-aksessuary-dlja-sada/86</t>
  </si>
  <si>
    <t>http://domarte.com.ua/cat_shop-on-line_igrushki_detskie-igrushki/35</t>
  </si>
  <si>
    <t>http://domarte.com.ua/cat_shop-on-line_igrushki_detskie-igrushki/36</t>
  </si>
  <si>
    <t>http://domarte.com.ua/cat_shop-on-line_igrushki_detskie-igrushki/37</t>
  </si>
  <si>
    <t>http://domarte.com.ua/cat_shop-on-line_igrushki_detskie-igrushki/38</t>
  </si>
  <si>
    <t>http://domarte.com.ua/cat_shop-on-line_igrushki_detskie-igrushki/51</t>
  </si>
  <si>
    <t>http://domarte.com.ua/cat_shop-on-line_igrushki_detskie-igrushki/31</t>
  </si>
  <si>
    <t>http://domarte.com.ua/cat_shop-on-line_igrushki_detskie-igrushki/33</t>
  </si>
  <si>
    <t>http://domarte.com.ua/cat_shop-on-line_igrushki_detskie-igrushki/28</t>
  </si>
  <si>
    <t>http://domarte.com.ua/cat_shop-on-line_igrushki_detskie-igrushki/32</t>
  </si>
  <si>
    <t>http://domarte.com.ua/cat_shop-on-line_igrushki_detskie-igrushki/34</t>
  </si>
  <si>
    <t>http://domarte.com.ua/cat_shop-on-line_igrushki_detskie-igrushki/26</t>
  </si>
  <si>
    <r>
      <t>Для оформления заказа вы должны заполнить верхнюю часть формы с указанием необходимой информации. Следующим этапом вы должны проставить напротив каждой понравившейся позиции нужное количество товара (столбик "количество"). (Обратите внимание, что некоторые фигурки МДФ, магниты, заготовки для магнитов продаются только упаковками). В правой части формы вы увидите ссылки на фотографии с нашего сайта. Заполненную форму отправляете нам назад по электронной почте. Срок изготовления заказа от 4 рабочих дней не считая дня получения заказа. Как только весь заказ (или частично) будет укомплектован, мы сбросим вам счет. Оплата должна произойти  сроком до трех рабочих дней. В противном случае заказ аннулируется. Мы отправляет вам заказ той транспортной компанией, которая вам наиболее удобна. /</t>
    </r>
    <r>
      <rPr>
        <b/>
        <sz val="11"/>
        <color indexed="16"/>
        <rFont val="Calibri"/>
        <family val="2"/>
      </rPr>
      <t xml:space="preserve"> To make an oder please fill in the column "Number" (Please note, that some MDF positions, magnets, magnet bars go for sale in packages only) . There are illustrations of our products in the right side. The completed form send us back by e-mail. It will take 7 days order to prepare.  Invoice must be paid within 3 working days. In case of delay your order will be canceled. </t>
    </r>
  </si>
  <si>
    <r>
      <t>ВНИМАНИЕ! В случае отправки компаниями Новая почта или Гюнсел НИКАКИЕ претензии по поводу пропажи товара, порчи и т.д. не принимаются! При отправке компанией Деливери скидка  5%. При отправке товара Деливери с адресной доставкой по Киеву НИКАКИЕ претензии и рекламации по поводу боя и брака товара не принимаются. После получения оплаты мы сбрасываем вам на указанный адрес электронной почты реквизиты для получения. (При получении заказа, вы должны оплатить транспортные расходы). /</t>
    </r>
    <r>
      <rPr>
        <b/>
        <sz val="11"/>
        <color indexed="16"/>
        <rFont val="Calibri"/>
        <family val="2"/>
      </rPr>
      <t xml:space="preserve"> GET ATTENTION! Method and delivery service discussed individually.</t>
    </r>
  </si>
  <si>
    <t>нужно 2 штуки / you need two pieces</t>
  </si>
  <si>
    <t>нужно 3 штуки / you need 3 pieces</t>
  </si>
  <si>
    <t>нужно 2 штуки по 26,6 см для одной боковины длиной 70 см / need 2 pieces of 26.6 cm for one side length of 70 cm</t>
  </si>
  <si>
    <t>Примечание / Please note:</t>
  </si>
  <si>
    <t>http://domarte.com.ua/cat_shop-on-line_mebel-i-aksessuary-dlja-sada/12</t>
  </si>
  <si>
    <t>http://domarte.com.ua/cat_shop-on-line_mebel-i-aksessuary-dlja-sada/13</t>
  </si>
  <si>
    <t>http://domarte.com.ua/cat_shop-on-line_mebel-i-aksessuary-dlja-sada/14</t>
  </si>
  <si>
    <t>HB.Pr-25х35</t>
  </si>
  <si>
    <t>HB.Pr-35х50</t>
  </si>
  <si>
    <t>30 мм</t>
  </si>
  <si>
    <t>Ø30 мм</t>
  </si>
  <si>
    <t>круг большой</t>
  </si>
  <si>
    <t>Ø50 мм</t>
  </si>
  <si>
    <t>овал маленький</t>
  </si>
  <si>
    <t>25*35 мм</t>
  </si>
  <si>
    <t>овал большой</t>
  </si>
  <si>
    <t>40*50 мм</t>
  </si>
  <si>
    <t>квадрат</t>
  </si>
  <si>
    <t>50*50 мм</t>
  </si>
  <si>
    <t>Z.MDF.5-4пр.уг-м</t>
  </si>
  <si>
    <t>Z.MDF.5-4пр.уг-б</t>
  </si>
  <si>
    <t>прямоугольник маленький</t>
  </si>
  <si>
    <t>30*50 мм</t>
  </si>
  <si>
    <t>прямоугольник большой</t>
  </si>
  <si>
    <t>50*70 мм</t>
  </si>
  <si>
    <t>10х10 см</t>
  </si>
  <si>
    <t>29х39 см</t>
  </si>
  <si>
    <t>7,4х10,5 см</t>
  </si>
  <si>
    <t>Салфетница-пенал с выдвижным дном</t>
  </si>
  <si>
    <t>Z.MDF.5-5сердечко-м</t>
  </si>
  <si>
    <t>Z.MDF.5-5сердечко-б</t>
  </si>
  <si>
    <t>сердечко маленькое</t>
  </si>
  <si>
    <t>сердечко большое</t>
  </si>
  <si>
    <t>50 мм</t>
  </si>
  <si>
    <t>Z.MDF.10-5сердечко-м</t>
  </si>
  <si>
    <t>Z.MDF.10-5сердечко-б</t>
  </si>
  <si>
    <t>70 мм</t>
  </si>
  <si>
    <t>100 мм</t>
  </si>
  <si>
    <t>31х31 см</t>
  </si>
  <si>
    <t>10х25 см</t>
  </si>
  <si>
    <r>
      <t xml:space="preserve"> ДВП с белым грунтом / </t>
    </r>
    <r>
      <rPr>
        <b/>
        <sz val="18"/>
        <color indexed="23"/>
        <rFont val="Trajan Pro"/>
        <family val="0"/>
      </rPr>
      <t>Primed wood-fiber board</t>
    </r>
  </si>
  <si>
    <r>
      <t>Тарелки овальные/</t>
    </r>
    <r>
      <rPr>
        <b/>
        <u val="single"/>
        <sz val="11"/>
        <color indexed="23"/>
        <rFont val="Times New Roman"/>
        <family val="1"/>
      </rPr>
      <t>Oval plates</t>
    </r>
  </si>
  <si>
    <t>фанера, 18х27 см</t>
  </si>
  <si>
    <t>джут без грунта</t>
  </si>
  <si>
    <t>лен без грунта м.зерно</t>
  </si>
  <si>
    <t>лен без грунта ср.зерно</t>
  </si>
  <si>
    <t>лен 100% без грунта</t>
  </si>
  <si>
    <r>
      <t>ширина, вес в г/м</t>
    </r>
    <r>
      <rPr>
        <b/>
        <sz val="9"/>
        <rFont val="Calibri"/>
        <family val="2"/>
      </rPr>
      <t>²</t>
    </r>
  </si>
  <si>
    <r>
      <t>210 см, 398 г/м</t>
    </r>
    <r>
      <rPr>
        <sz val="10"/>
        <color indexed="23"/>
        <rFont val="Calibri"/>
        <family val="2"/>
      </rPr>
      <t>²</t>
    </r>
  </si>
  <si>
    <t>215 см, 524  г/м²</t>
  </si>
  <si>
    <t>215 см, 375  г/м²</t>
  </si>
  <si>
    <t>215 см, 254  г/м²</t>
  </si>
  <si>
    <t>215 см, 223  г/м²</t>
  </si>
  <si>
    <t>Ø30</t>
  </si>
  <si>
    <t>Ø35</t>
  </si>
  <si>
    <t>Ø40</t>
  </si>
  <si>
    <t>Ø45</t>
  </si>
  <si>
    <t>Держатель для бутылки и двух бокалов</t>
  </si>
  <si>
    <t>330*230*80 мм, внутри А4</t>
  </si>
  <si>
    <t>сердечко 11*11 см</t>
  </si>
  <si>
    <t>Столик под ноутбук для кровати</t>
  </si>
  <si>
    <t>560*360*230 мм</t>
  </si>
  <si>
    <t>Конфетницы</t>
  </si>
  <si>
    <t>Конфетница ажурная</t>
  </si>
  <si>
    <t>фанера, 0,3*0,22*0,19</t>
  </si>
  <si>
    <t>Подставка под вазон</t>
  </si>
  <si>
    <t>в 750*ш 300*г 300</t>
  </si>
  <si>
    <t>Подставка под бутылку-сани</t>
  </si>
  <si>
    <t>42*18*11</t>
  </si>
  <si>
    <t>Ящики декоративные</t>
  </si>
  <si>
    <t>Маленький</t>
  </si>
  <si>
    <t>Средний</t>
  </si>
  <si>
    <t>Большой</t>
  </si>
  <si>
    <t>25*32*24</t>
  </si>
  <si>
    <t>28*39*30</t>
  </si>
  <si>
    <t>30*46*36</t>
  </si>
  <si>
    <t>ольха, 88*43*45</t>
  </si>
  <si>
    <t>самолетик с пропеллером</t>
  </si>
  <si>
    <t>белочки с шишками</t>
  </si>
  <si>
    <t>ВНИМАНИЕ! Отправка заказа на нашу электронную почту подтверждает, что вы ознакомились и СОГЛАСНЫ с нашими условиями работы. В случае оформления заказа и его неоплаты ваши реквизиты автоматически попадают в черный список недобросовесных покупателей на нашем сайте.</t>
  </si>
  <si>
    <t>http://dominatore.ua/catalog/DecoGoods/Stationery/Support%20for%20pencils</t>
  </si>
  <si>
    <t>ольха</t>
  </si>
  <si>
    <t>фанера</t>
  </si>
  <si>
    <t>ольха, фанера</t>
  </si>
  <si>
    <r>
      <t>Шкатулки прямоугольные/</t>
    </r>
    <r>
      <rPr>
        <b/>
        <u val="single"/>
        <sz val="11"/>
        <color indexed="23"/>
        <rFont val="Times New Roman"/>
        <family val="1"/>
      </rPr>
      <t>Rectangular boxes</t>
    </r>
  </si>
  <si>
    <t>МДФ</t>
  </si>
  <si>
    <t>1 кг</t>
  </si>
  <si>
    <t>100 г</t>
  </si>
  <si>
    <t>300 г</t>
  </si>
  <si>
    <t>ФАСОВКА ПО 20 МЛ</t>
  </si>
  <si>
    <t>ФАСОВКА ПО 40 МЛ</t>
  </si>
  <si>
    <t>20 г</t>
  </si>
  <si>
    <t>40 г</t>
  </si>
  <si>
    <t>price</t>
  </si>
  <si>
    <t>ГЛИТТЕРЫ</t>
  </si>
  <si>
    <t>ФАСОВКА ПО 40 мл</t>
  </si>
  <si>
    <t>Серебро</t>
  </si>
  <si>
    <t>Золото</t>
  </si>
  <si>
    <t>Бронза</t>
  </si>
  <si>
    <t>ФАСОВКА ПО 20 мл</t>
  </si>
  <si>
    <t>40 мл</t>
  </si>
  <si>
    <t>20 мл</t>
  </si>
  <si>
    <t>Egg-S</t>
  </si>
  <si>
    <t>Egg-M</t>
  </si>
  <si>
    <t>Egg-L</t>
  </si>
  <si>
    <t>ш 432 * в 552</t>
  </si>
  <si>
    <t>петушок на подставке</t>
  </si>
  <si>
    <t>фанера, 25*27 см</t>
  </si>
  <si>
    <t>Ширма ажурная, три створки</t>
  </si>
  <si>
    <t>ш 150 * в 150 см</t>
  </si>
  <si>
    <t>Заготовки под часы резные</t>
  </si>
  <si>
    <t>Cтакан для ручек</t>
  </si>
  <si>
    <t>комоды раздвижные</t>
  </si>
  <si>
    <t>маленький</t>
  </si>
  <si>
    <t>большой</t>
  </si>
  <si>
    <t>230*246*178</t>
  </si>
  <si>
    <t>300*300*227</t>
  </si>
  <si>
    <t>круг  10 см</t>
  </si>
  <si>
    <t>Рейка Master 3 сорт</t>
  </si>
  <si>
    <t>24*57</t>
  </si>
  <si>
    <t>Рейка Мастер цельная, не клеено-срощенная</t>
  </si>
  <si>
    <t>Лесенка под горшки с цветами</t>
  </si>
  <si>
    <t>в 1200*ш 400*г 25</t>
  </si>
  <si>
    <r>
      <t>Уважаемые коллеги! Вы видите перед собой прайс на нашу продукцию, и он же является формой для заказа. Есть три колонки цен. Каждая из них соответстует сумме вашего заказа. При заказе от 1000 до 4000 грн. - зеленая колонка цен. Она же при работе через наше юридическое лицо-плательщика НДС. Синяя колонка цен - при заказе от 4000 грн. Красная колонка - специальное предложение для дилеров - при регулярных ежемесячных заказах от 10000 грн. Все цены при оплате на карту ФОП и не включают транспортировку. /</t>
    </r>
    <r>
      <rPr>
        <b/>
        <sz val="11"/>
        <color indexed="60"/>
        <rFont val="Calibri"/>
        <family val="2"/>
      </rPr>
      <t xml:space="preserve"> </t>
    </r>
    <r>
      <rPr>
        <b/>
        <sz val="11"/>
        <color indexed="16"/>
        <rFont val="Calibri"/>
        <family val="2"/>
      </rPr>
      <t xml:space="preserve">Dear colleagues! This is щгк commercial offer and  the order form also . There are three columns in prices. For orders from 1000 to 4000 UAH - use green pricing column.
If work with our legal-entity (VAT payer) - use green pricing column also. For orders over 2000 UAH - use blue pricing column. Special offers for dillers (regular monthly orders over 7000 UAH needed) - use red pricing column. 
Prices doesnt include transportation costs and avalible fot cash-paymants only.  </t>
    </r>
  </si>
  <si>
    <t>мини-мольберт настольный</t>
  </si>
  <si>
    <t>в 400 * ш 22</t>
  </si>
  <si>
    <t xml:space="preserve">Петушок  </t>
  </si>
  <si>
    <t>15 см</t>
  </si>
  <si>
    <t>30 см</t>
  </si>
  <si>
    <t>50 см</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</si>
</sst>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422]d\ mmmm\ yyyy&quot; р.&quot;"/>
    <numFmt numFmtId="202" formatCode="d/m;@"/>
    <numFmt numFmtId="203" formatCode="[$-419]d\ mmm;@"/>
    <numFmt numFmtId="204" formatCode="dd/mm/yy;@"/>
    <numFmt numFmtId="205" formatCode="[$-FC19]dd\ mmmm\ yyyy\ \г\.;@"/>
    <numFmt numFmtId="206" formatCode="#,##0.00\ _г_р_н_."/>
    <numFmt numFmtId="207" formatCode="#,##0.00\ &quot;грн.&quot;"/>
    <numFmt numFmtId="208" formatCode="#,##0.0\ _г_р_н_."/>
    <numFmt numFmtId="209" formatCode="#,##0.00_ ;\-#,##0.00\ "/>
    <numFmt numFmtId="210" formatCode="[$-FC19]d\ mmmm\ yyyy\ &quot;г.&quot;"/>
    <numFmt numFmtId="211" formatCode="#,##0.00&quot;р.&quot;"/>
  </numFmts>
  <fonts count="184">
    <font>
      <sz val="11"/>
      <color indexed="8"/>
      <name val="Calibri"/>
      <family val="2"/>
    </font>
    <font>
      <sz val="11"/>
      <color indexed="17"/>
      <name val="Calibri"/>
      <family val="2"/>
    </font>
    <font>
      <sz val="11"/>
      <color indexed="10"/>
      <name val="Calibri"/>
      <family val="2"/>
    </font>
    <font>
      <b/>
      <sz val="11"/>
      <color indexed="8"/>
      <name val="Calibri"/>
      <family val="2"/>
    </font>
    <font>
      <u val="single"/>
      <sz val="11"/>
      <color indexed="12"/>
      <name val="Calibri"/>
      <family val="2"/>
    </font>
    <font>
      <u val="single"/>
      <sz val="11"/>
      <color indexed="36"/>
      <name val="Calibri"/>
      <family val="2"/>
    </font>
    <font>
      <sz val="8"/>
      <name val="Calibri"/>
      <family val="2"/>
    </font>
    <font>
      <b/>
      <sz val="11"/>
      <name val="Calibri"/>
      <family val="2"/>
    </font>
    <font>
      <sz val="11"/>
      <name val="Calibri"/>
      <family val="2"/>
    </font>
    <font>
      <b/>
      <sz val="12"/>
      <name val="Calibri"/>
      <family val="2"/>
    </font>
    <font>
      <b/>
      <sz val="12"/>
      <name val="Times New Roman"/>
      <family val="1"/>
    </font>
    <font>
      <b/>
      <sz val="18"/>
      <name val="Trajan Pro"/>
      <family val="1"/>
    </font>
    <font>
      <b/>
      <u val="single"/>
      <sz val="12"/>
      <name val="Trajan Pro"/>
      <family val="1"/>
    </font>
    <font>
      <b/>
      <sz val="11"/>
      <color indexed="10"/>
      <name val="Times New Roman"/>
      <family val="1"/>
    </font>
    <font>
      <b/>
      <sz val="10"/>
      <name val="Times New Roman"/>
      <family val="1"/>
    </font>
    <font>
      <sz val="10"/>
      <color indexed="10"/>
      <name val="Times New Roman"/>
      <family val="1"/>
    </font>
    <font>
      <sz val="10"/>
      <color indexed="48"/>
      <name val="Times New Roman"/>
      <family val="1"/>
    </font>
    <font>
      <sz val="10"/>
      <color indexed="17"/>
      <name val="Times New Roman"/>
      <family val="1"/>
    </font>
    <font>
      <sz val="11"/>
      <color indexed="48"/>
      <name val="Calibri"/>
      <family val="2"/>
    </font>
    <font>
      <sz val="10"/>
      <color indexed="8"/>
      <name val="Times New Roman"/>
      <family val="1"/>
    </font>
    <font>
      <b/>
      <u val="single"/>
      <sz val="11"/>
      <color indexed="8"/>
      <name val="Times New Roman"/>
      <family val="1"/>
    </font>
    <font>
      <b/>
      <sz val="10"/>
      <color indexed="8"/>
      <name val="Times New Roman"/>
      <family val="1"/>
    </font>
    <font>
      <sz val="11"/>
      <color indexed="12"/>
      <name val="Times New Roman"/>
      <family val="1"/>
    </font>
    <font>
      <b/>
      <sz val="11"/>
      <color indexed="8"/>
      <name val="Times New Roman"/>
      <family val="1"/>
    </font>
    <font>
      <sz val="11"/>
      <color indexed="8"/>
      <name val="Times New Roman"/>
      <family val="1"/>
    </font>
    <font>
      <sz val="11"/>
      <color indexed="10"/>
      <name val="Times New Roman"/>
      <family val="1"/>
    </font>
    <font>
      <sz val="11"/>
      <color indexed="48"/>
      <name val="Times New Roman"/>
      <family val="1"/>
    </font>
    <font>
      <sz val="11"/>
      <color indexed="57"/>
      <name val="Times New Roman"/>
      <family val="1"/>
    </font>
    <font>
      <sz val="11"/>
      <name val="Times New Roman"/>
      <family val="1"/>
    </font>
    <font>
      <b/>
      <sz val="11"/>
      <color indexed="57"/>
      <name val="Times New Roman"/>
      <family val="1"/>
    </font>
    <font>
      <sz val="11"/>
      <color indexed="17"/>
      <name val="Times New Roman"/>
      <family val="1"/>
    </font>
    <font>
      <b/>
      <sz val="11"/>
      <color indexed="61"/>
      <name val="Calibri"/>
      <family val="2"/>
    </font>
    <font>
      <b/>
      <vertAlign val="subscript"/>
      <sz val="16"/>
      <color indexed="8"/>
      <name val="Times New Roman"/>
      <family val="1"/>
    </font>
    <font>
      <b/>
      <sz val="8"/>
      <color indexed="8"/>
      <name val="Times New Roman"/>
      <family val="1"/>
    </font>
    <font>
      <sz val="10"/>
      <color indexed="12"/>
      <name val="Times New Roman"/>
      <family val="1"/>
    </font>
    <font>
      <sz val="11"/>
      <color indexed="12"/>
      <name val="Calibri"/>
      <family val="2"/>
    </font>
    <font>
      <sz val="10"/>
      <color indexed="30"/>
      <name val="Times New Roman"/>
      <family val="1"/>
    </font>
    <font>
      <sz val="11"/>
      <color indexed="23"/>
      <name val="Times New Roman"/>
      <family val="1"/>
    </font>
    <font>
      <sz val="10"/>
      <color indexed="10"/>
      <name val="Arial"/>
      <family val="2"/>
    </font>
    <font>
      <sz val="10"/>
      <color indexed="12"/>
      <name val="Arial"/>
      <family val="2"/>
    </font>
    <font>
      <sz val="10"/>
      <color indexed="17"/>
      <name val="Arial"/>
      <family val="2"/>
    </font>
    <font>
      <b/>
      <u val="single"/>
      <sz val="12"/>
      <color indexed="8"/>
      <name val="Times New Roman"/>
      <family val="1"/>
    </font>
    <font>
      <b/>
      <u val="single"/>
      <sz val="14"/>
      <color indexed="8"/>
      <name val="Times New Roman"/>
      <family val="1"/>
    </font>
    <font>
      <sz val="9"/>
      <color indexed="8"/>
      <name val="Times New Roman"/>
      <family val="1"/>
    </font>
    <font>
      <sz val="10"/>
      <color indexed="55"/>
      <name val="Times New Roman"/>
      <family val="1"/>
    </font>
    <font>
      <sz val="10"/>
      <color indexed="8"/>
      <name val="Arial"/>
      <family val="2"/>
    </font>
    <font>
      <sz val="9"/>
      <color indexed="55"/>
      <name val="Times New Roman"/>
      <family val="1"/>
    </font>
    <font>
      <i/>
      <sz val="8"/>
      <color indexed="8"/>
      <name val="Times New Roman"/>
      <family val="1"/>
    </font>
    <font>
      <sz val="9"/>
      <color indexed="17"/>
      <name val="Calibri"/>
      <family val="2"/>
    </font>
    <font>
      <b/>
      <sz val="9"/>
      <name val="Times New Roman"/>
      <family val="1"/>
    </font>
    <font>
      <b/>
      <sz val="8"/>
      <name val="Times New Roman"/>
      <family val="1"/>
    </font>
    <font>
      <sz val="10"/>
      <name val="Times New Roman"/>
      <family val="1"/>
    </font>
    <font>
      <sz val="8"/>
      <color indexed="9"/>
      <name val="Trajan Pro"/>
      <family val="1"/>
    </font>
    <font>
      <b/>
      <sz val="16"/>
      <color indexed="10"/>
      <name val="Calibri"/>
      <family val="2"/>
    </font>
    <font>
      <sz val="8"/>
      <color indexed="8"/>
      <name val="Times New Roman"/>
      <family val="1"/>
    </font>
    <font>
      <b/>
      <sz val="14"/>
      <color indexed="10"/>
      <name val="Calibri"/>
      <family val="2"/>
    </font>
    <font>
      <sz val="9"/>
      <color indexed="8"/>
      <name val="Calibri"/>
      <family val="2"/>
    </font>
    <font>
      <sz val="9"/>
      <name val="Times New Roman"/>
      <family val="1"/>
    </font>
    <font>
      <sz val="8"/>
      <color indexed="55"/>
      <name val="Times New Roman"/>
      <family val="1"/>
    </font>
    <font>
      <sz val="10"/>
      <color indexed="10"/>
      <name val="Arial Cyr"/>
      <family val="0"/>
    </font>
    <font>
      <sz val="10"/>
      <color indexed="12"/>
      <name val="Arial Cyr"/>
      <family val="0"/>
    </font>
    <font>
      <sz val="10"/>
      <color indexed="17"/>
      <name val="Arial Cyr"/>
      <family val="0"/>
    </font>
    <font>
      <sz val="6"/>
      <color indexed="23"/>
      <name val="Times New Roman"/>
      <family val="1"/>
    </font>
    <font>
      <sz val="10"/>
      <color indexed="23"/>
      <name val="Times New Roman"/>
      <family val="1"/>
    </font>
    <font>
      <sz val="9"/>
      <color indexed="17"/>
      <name val="Times New Roman"/>
      <family val="1"/>
    </font>
    <font>
      <sz val="14"/>
      <color indexed="8"/>
      <name val="Calibri"/>
      <family val="2"/>
    </font>
    <font>
      <b/>
      <i/>
      <sz val="11"/>
      <color indexed="8"/>
      <name val="Calibri"/>
      <family val="2"/>
    </font>
    <font>
      <b/>
      <sz val="12"/>
      <name val="Trajan Pro"/>
      <family val="0"/>
    </font>
    <font>
      <b/>
      <sz val="9"/>
      <name val="Trajan Pro"/>
      <family val="0"/>
    </font>
    <font>
      <sz val="18"/>
      <name val="Calibri"/>
      <family val="2"/>
    </font>
    <font>
      <sz val="16"/>
      <color indexed="60"/>
      <name val="Calibri"/>
      <family val="2"/>
    </font>
    <font>
      <b/>
      <sz val="16"/>
      <color indexed="60"/>
      <name val="Calibri"/>
      <family val="2"/>
    </font>
    <font>
      <sz val="12"/>
      <name val="Calibri"/>
      <family val="2"/>
    </font>
    <font>
      <sz val="8"/>
      <color indexed="8"/>
      <name val="Calibri"/>
      <family val="2"/>
    </font>
    <font>
      <b/>
      <sz val="8"/>
      <name val="Tahoma"/>
      <family val="2"/>
    </font>
    <font>
      <sz val="8"/>
      <name val="Tahoma"/>
      <family val="2"/>
    </font>
    <font>
      <sz val="8"/>
      <color indexed="8"/>
      <name val="Arial"/>
      <family val="2"/>
    </font>
    <font>
      <i/>
      <sz val="11"/>
      <color indexed="8"/>
      <name val="Times New Roman"/>
      <family val="1"/>
    </font>
    <font>
      <sz val="10"/>
      <color indexed="23"/>
      <name val="Arial"/>
      <family val="2"/>
    </font>
    <font>
      <sz val="7"/>
      <color indexed="23"/>
      <name val="Calibri"/>
      <family val="2"/>
    </font>
    <font>
      <sz val="12"/>
      <color indexed="10"/>
      <name val="Calibri"/>
      <family val="2"/>
    </font>
    <font>
      <u val="single"/>
      <sz val="11"/>
      <name val="Times New Roman"/>
      <family val="1"/>
    </font>
    <font>
      <b/>
      <i/>
      <sz val="11"/>
      <color indexed="16"/>
      <name val="Calibri"/>
      <family val="2"/>
    </font>
    <font>
      <sz val="11"/>
      <color indexed="23"/>
      <name val="Calibri"/>
      <family val="2"/>
    </font>
    <font>
      <b/>
      <sz val="11"/>
      <color indexed="12"/>
      <name val="Times New Roman"/>
      <family val="1"/>
    </font>
    <font>
      <b/>
      <sz val="10"/>
      <color indexed="17"/>
      <name val="Times New Roman"/>
      <family val="1"/>
    </font>
    <font>
      <sz val="11"/>
      <color indexed="22"/>
      <name val="Calibri"/>
      <family val="2"/>
    </font>
    <font>
      <b/>
      <sz val="18"/>
      <color indexed="23"/>
      <name val="Trajan Pro"/>
      <family val="0"/>
    </font>
    <font>
      <b/>
      <u val="single"/>
      <sz val="14"/>
      <color indexed="23"/>
      <name val="Times New Roman"/>
      <family val="1"/>
    </font>
    <font>
      <b/>
      <u val="single"/>
      <sz val="12"/>
      <color indexed="23"/>
      <name val="Times New Roman"/>
      <family val="1"/>
    </font>
    <font>
      <b/>
      <sz val="10"/>
      <color indexed="23"/>
      <name val="Arial"/>
      <family val="2"/>
    </font>
    <font>
      <b/>
      <sz val="10"/>
      <color indexed="23"/>
      <name val="Times New Roman"/>
      <family val="1"/>
    </font>
    <font>
      <b/>
      <u val="single"/>
      <sz val="11"/>
      <color indexed="23"/>
      <name val="Times New Roman"/>
      <family val="1"/>
    </font>
    <font>
      <b/>
      <sz val="12"/>
      <color indexed="23"/>
      <name val="Trajan Pro"/>
      <family val="0"/>
    </font>
    <font>
      <b/>
      <sz val="10"/>
      <color indexed="23"/>
      <name val="Trajan Pro"/>
      <family val="0"/>
    </font>
    <font>
      <b/>
      <u val="single"/>
      <sz val="12"/>
      <color indexed="23"/>
      <name val="Trajan Pro"/>
      <family val="0"/>
    </font>
    <font>
      <b/>
      <sz val="11"/>
      <color indexed="23"/>
      <name val="Trajan Pro"/>
      <family val="0"/>
    </font>
    <font>
      <b/>
      <sz val="11"/>
      <color indexed="23"/>
      <name val="Calibri"/>
      <family val="2"/>
    </font>
    <font>
      <b/>
      <sz val="9"/>
      <color indexed="23"/>
      <name val="Trajan Pro"/>
      <family val="0"/>
    </font>
    <font>
      <b/>
      <sz val="14"/>
      <color indexed="23"/>
      <name val="Trajan Pro"/>
      <family val="0"/>
    </font>
    <font>
      <sz val="8"/>
      <color indexed="23"/>
      <name val="Calibri"/>
      <family val="2"/>
    </font>
    <font>
      <sz val="8"/>
      <color indexed="23"/>
      <name val="Arial Cyr"/>
      <family val="0"/>
    </font>
    <font>
      <i/>
      <sz val="11"/>
      <color indexed="22"/>
      <name val="Calibri"/>
      <family val="2"/>
    </font>
    <font>
      <sz val="9"/>
      <color indexed="23"/>
      <name val="Calibri"/>
      <family val="2"/>
    </font>
    <font>
      <i/>
      <sz val="11"/>
      <color indexed="23"/>
      <name val="Times New Roman"/>
      <family val="1"/>
    </font>
    <font>
      <b/>
      <sz val="10"/>
      <name val="Trajan Pro"/>
      <family val="0"/>
    </font>
    <font>
      <b/>
      <sz val="8"/>
      <name val="Trajan Pro"/>
      <family val="0"/>
    </font>
    <font>
      <sz val="6"/>
      <color indexed="8"/>
      <name val="Arial"/>
      <family val="2"/>
    </font>
    <font>
      <sz val="8"/>
      <color indexed="23"/>
      <name val="Times New Roman"/>
      <family val="1"/>
    </font>
    <font>
      <i/>
      <sz val="10"/>
      <color indexed="55"/>
      <name val="Times New Roman"/>
      <family val="1"/>
    </font>
    <font>
      <i/>
      <sz val="9"/>
      <color indexed="55"/>
      <name val="Times New Roman"/>
      <family val="1"/>
    </font>
    <font>
      <b/>
      <sz val="11"/>
      <color indexed="10"/>
      <name val="Calibri"/>
      <family val="2"/>
    </font>
    <font>
      <b/>
      <sz val="12"/>
      <color indexed="8"/>
      <name val="Calibri"/>
      <family val="2"/>
    </font>
    <font>
      <i/>
      <sz val="11"/>
      <color indexed="23"/>
      <name val="Calibri"/>
      <family val="2"/>
    </font>
    <font>
      <b/>
      <sz val="9"/>
      <color indexed="22"/>
      <name val="Times New Roman"/>
      <family val="1"/>
    </font>
    <font>
      <sz val="10"/>
      <name val="Calibri"/>
      <family val="2"/>
    </font>
    <font>
      <sz val="10"/>
      <color indexed="8"/>
      <name val="Calibri"/>
      <family val="2"/>
    </font>
    <font>
      <sz val="12"/>
      <color indexed="23"/>
      <name val="Calibri"/>
      <family val="2"/>
    </font>
    <font>
      <b/>
      <sz val="12"/>
      <color indexed="10"/>
      <name val="Calibri"/>
      <family val="2"/>
    </font>
    <font>
      <b/>
      <i/>
      <sz val="11"/>
      <color indexed="23"/>
      <name val="Calibri"/>
      <family val="2"/>
    </font>
    <font>
      <b/>
      <i/>
      <sz val="14"/>
      <color indexed="16"/>
      <name val="Calibri"/>
      <family val="2"/>
    </font>
    <font>
      <b/>
      <sz val="9"/>
      <name val="Calibri"/>
      <family val="2"/>
    </font>
    <font>
      <sz val="10"/>
      <color indexed="23"/>
      <name val="Calibri"/>
      <family val="2"/>
    </font>
    <font>
      <sz val="9"/>
      <color indexed="10"/>
      <name val="Calibri"/>
      <family val="2"/>
    </font>
    <font>
      <b/>
      <sz val="18"/>
      <color indexed="8"/>
      <name val="Trajan Pro"/>
      <family val="1"/>
    </font>
    <font>
      <b/>
      <sz val="10"/>
      <name val="Arial Cyr"/>
      <family val="0"/>
    </font>
    <font>
      <b/>
      <sz val="12"/>
      <name val="Arial Cyr"/>
      <family val="0"/>
    </font>
    <font>
      <sz val="12"/>
      <color indexed="23"/>
      <name val="Arial Cyr"/>
      <family val="0"/>
    </font>
    <font>
      <sz val="12"/>
      <name val="Arial Cyr"/>
      <family val="0"/>
    </font>
    <font>
      <i/>
      <sz val="9"/>
      <color indexed="22"/>
      <name val="Calibri"/>
      <family val="2"/>
    </font>
    <font>
      <sz val="9"/>
      <color indexed="23"/>
      <name val="Times New Roman"/>
      <family val="1"/>
    </font>
    <font>
      <b/>
      <sz val="8"/>
      <color indexed="23"/>
      <name val="Times New Roman"/>
      <family val="1"/>
    </font>
    <font>
      <b/>
      <vertAlign val="subscript"/>
      <sz val="16"/>
      <color indexed="23"/>
      <name val="Times New Roman"/>
      <family val="1"/>
    </font>
    <font>
      <b/>
      <sz val="9"/>
      <color indexed="10"/>
      <name val="Calibri"/>
      <family val="2"/>
    </font>
    <font>
      <b/>
      <u val="single"/>
      <sz val="11"/>
      <color indexed="55"/>
      <name val="Times New Roman"/>
      <family val="1"/>
    </font>
    <font>
      <b/>
      <sz val="11"/>
      <color indexed="55"/>
      <name val="Calibri"/>
      <family val="2"/>
    </font>
    <font>
      <b/>
      <u val="single"/>
      <sz val="11"/>
      <name val="Times New Roman"/>
      <family val="1"/>
    </font>
    <font>
      <b/>
      <sz val="10"/>
      <color indexed="10"/>
      <name val="Calibri"/>
      <family val="2"/>
    </font>
    <font>
      <b/>
      <sz val="14"/>
      <name val="Trajan Pro"/>
      <family val="1"/>
    </font>
    <font>
      <b/>
      <sz val="11"/>
      <color indexed="60"/>
      <name val="Calibri"/>
      <family val="2"/>
    </font>
    <font>
      <b/>
      <sz val="11"/>
      <color indexed="16"/>
      <name val="Calibri"/>
      <family val="2"/>
    </font>
    <font>
      <b/>
      <sz val="22"/>
      <color indexed="10"/>
      <name val="Calibri"/>
      <family val="2"/>
    </font>
    <font>
      <b/>
      <sz val="1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color indexed="52"/>
      <name val="Calibri"/>
      <family val="2"/>
    </font>
    <font>
      <sz val="11"/>
      <color indexed="56"/>
      <name val="Calibri"/>
      <family val="2"/>
    </font>
    <font>
      <b/>
      <sz val="20"/>
      <color indexed="10"/>
      <name val="Calibri"/>
      <family val="2"/>
    </font>
    <font>
      <sz val="11"/>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2060"/>
      <name val="Calibri"/>
      <family val="2"/>
    </font>
    <font>
      <b/>
      <sz val="20"/>
      <color rgb="FFFF0000"/>
      <name val="Calibri"/>
      <family val="2"/>
    </font>
    <font>
      <b/>
      <sz val="11"/>
      <color theme="1"/>
      <name val="Times New Roman"/>
      <family val="1"/>
    </font>
    <font>
      <sz val="8"/>
      <color theme="1"/>
      <name val="Times New Roman"/>
      <family val="1"/>
    </font>
    <font>
      <sz val="11"/>
      <color rgb="FFFF0000"/>
      <name val="Times New Roman"/>
      <family val="1"/>
    </font>
    <font>
      <sz val="11"/>
      <color rgb="FF0070C0"/>
      <name val="Times New Roman"/>
      <family val="1"/>
    </font>
    <font>
      <sz val="11"/>
      <color rgb="FF00B050"/>
      <name val="Times New Roman"/>
      <family val="1"/>
    </font>
    <font>
      <b/>
      <u val="single"/>
      <sz val="11"/>
      <color theme="1"/>
      <name val="Times New Roman"/>
      <family val="1"/>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indexed="47"/>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style="double"/>
      <bottom>
        <color indexed="63"/>
      </bottom>
    </border>
    <border>
      <left>
        <color indexed="63"/>
      </left>
      <right style="medium"/>
      <top style="medium"/>
      <bottom style="medium"/>
    </border>
    <border>
      <left>
        <color indexed="63"/>
      </left>
      <right>
        <color indexed="63"/>
      </right>
      <top style="double"/>
      <bottom>
        <color indexed="63"/>
      </bottom>
    </border>
    <border>
      <left style="medium"/>
      <right>
        <color indexed="63"/>
      </right>
      <top style="medium"/>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medium"/>
      <right>
        <color indexed="63"/>
      </right>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color indexed="63"/>
      </top>
      <bottom style="double"/>
    </border>
    <border>
      <left>
        <color indexed="63"/>
      </left>
      <right style="medium"/>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8" fillId="2" borderId="0" applyNumberFormat="0" applyBorder="0" applyAlignment="0" applyProtection="0"/>
    <xf numFmtId="0" fontId="158" fillId="3" borderId="0" applyNumberFormat="0" applyBorder="0" applyAlignment="0" applyProtection="0"/>
    <xf numFmtId="0" fontId="158" fillId="4" borderId="0" applyNumberFormat="0" applyBorder="0" applyAlignment="0" applyProtection="0"/>
    <xf numFmtId="0" fontId="158" fillId="5" borderId="0" applyNumberFormat="0" applyBorder="0" applyAlignment="0" applyProtection="0"/>
    <xf numFmtId="0" fontId="158" fillId="6" borderId="0" applyNumberFormat="0" applyBorder="0" applyAlignment="0" applyProtection="0"/>
    <xf numFmtId="0" fontId="158" fillId="7" borderId="0" applyNumberFormat="0" applyBorder="0" applyAlignment="0" applyProtection="0"/>
    <xf numFmtId="0" fontId="158" fillId="8" borderId="0" applyNumberFormat="0" applyBorder="0" applyAlignment="0" applyProtection="0"/>
    <xf numFmtId="0" fontId="158" fillId="9" borderId="0" applyNumberFormat="0" applyBorder="0" applyAlignment="0" applyProtection="0"/>
    <xf numFmtId="0" fontId="158" fillId="10" borderId="0" applyNumberFormat="0" applyBorder="0" applyAlignment="0" applyProtection="0"/>
    <xf numFmtId="0" fontId="158" fillId="11" borderId="0" applyNumberFormat="0" applyBorder="0" applyAlignment="0" applyProtection="0"/>
    <xf numFmtId="0" fontId="158" fillId="12" borderId="0" applyNumberFormat="0" applyBorder="0" applyAlignment="0" applyProtection="0"/>
    <xf numFmtId="0" fontId="158" fillId="13" borderId="0" applyNumberFormat="0" applyBorder="0" applyAlignment="0" applyProtection="0"/>
    <xf numFmtId="0" fontId="159" fillId="14" borderId="0" applyNumberFormat="0" applyBorder="0" applyAlignment="0" applyProtection="0"/>
    <xf numFmtId="0" fontId="159" fillId="15" borderId="0" applyNumberFormat="0" applyBorder="0" applyAlignment="0" applyProtection="0"/>
    <xf numFmtId="0" fontId="159" fillId="10" borderId="0" applyNumberFormat="0" applyBorder="0" applyAlignment="0" applyProtection="0"/>
    <xf numFmtId="0" fontId="159" fillId="16" borderId="0" applyNumberFormat="0" applyBorder="0" applyAlignment="0" applyProtection="0"/>
    <xf numFmtId="0" fontId="159" fillId="17" borderId="0" applyNumberFormat="0" applyBorder="0" applyAlignment="0" applyProtection="0"/>
    <xf numFmtId="0" fontId="159" fillId="18" borderId="0" applyNumberFormat="0" applyBorder="0" applyAlignment="0" applyProtection="0"/>
    <xf numFmtId="0" fontId="159" fillId="19" borderId="0" applyNumberFormat="0" applyBorder="0" applyAlignment="0" applyProtection="0"/>
    <xf numFmtId="0" fontId="159" fillId="20" borderId="0" applyNumberFormat="0" applyBorder="0" applyAlignment="0" applyProtection="0"/>
    <xf numFmtId="0" fontId="159" fillId="21" borderId="0" applyNumberFormat="0" applyBorder="0" applyAlignment="0" applyProtection="0"/>
    <xf numFmtId="0" fontId="159" fillId="22" borderId="0" applyNumberFormat="0" applyBorder="0" applyAlignment="0" applyProtection="0"/>
    <xf numFmtId="0" fontId="159" fillId="23" borderId="0" applyNumberFormat="0" applyBorder="0" applyAlignment="0" applyProtection="0"/>
    <xf numFmtId="0" fontId="159" fillId="24" borderId="0" applyNumberFormat="0" applyBorder="0" applyAlignment="0" applyProtection="0"/>
    <xf numFmtId="0" fontId="160" fillId="25" borderId="1" applyNumberFormat="0" applyAlignment="0" applyProtection="0"/>
    <xf numFmtId="0" fontId="161" fillId="26" borderId="2" applyNumberFormat="0" applyAlignment="0" applyProtection="0"/>
    <xf numFmtId="0" fontId="162" fillId="26"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3" fillId="0" borderId="3" applyNumberFormat="0" applyFill="0" applyAlignment="0" applyProtection="0"/>
    <xf numFmtId="0" fontId="164" fillId="0" borderId="4" applyNumberFormat="0" applyFill="0" applyAlignment="0" applyProtection="0"/>
    <xf numFmtId="0" fontId="165" fillId="0" borderId="5" applyNumberFormat="0" applyFill="0" applyAlignment="0" applyProtection="0"/>
    <xf numFmtId="0" fontId="165" fillId="0" borderId="0" applyNumberFormat="0" applyFill="0" applyBorder="0" applyAlignment="0" applyProtection="0"/>
    <xf numFmtId="0" fontId="166" fillId="0" borderId="6" applyNumberFormat="0" applyFill="0" applyAlignment="0" applyProtection="0"/>
    <xf numFmtId="0" fontId="167" fillId="27" borderId="7" applyNumberFormat="0" applyAlignment="0" applyProtection="0"/>
    <xf numFmtId="0" fontId="168" fillId="0" borderId="0" applyNumberFormat="0" applyFill="0" applyBorder="0" applyAlignment="0" applyProtection="0"/>
    <xf numFmtId="0" fontId="169" fillId="28" borderId="0" applyNumberFormat="0" applyBorder="0" applyAlignment="0" applyProtection="0"/>
    <xf numFmtId="0" fontId="0" fillId="0" borderId="0">
      <alignment/>
      <protection/>
    </xf>
    <xf numFmtId="0" fontId="5" fillId="0" borderId="0" applyNumberFormat="0" applyFill="0" applyBorder="0" applyAlignment="0" applyProtection="0"/>
    <xf numFmtId="0" fontId="170" fillId="29" borderId="0" applyNumberFormat="0" applyBorder="0" applyAlignment="0" applyProtection="0"/>
    <xf numFmtId="0" fontId="1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72" fillId="0" borderId="9" applyNumberFormat="0" applyFill="0" applyAlignment="0" applyProtection="0"/>
    <xf numFmtId="0" fontId="17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4" fillId="31" borderId="0" applyNumberFormat="0" applyBorder="0" applyAlignment="0" applyProtection="0"/>
  </cellStyleXfs>
  <cellXfs count="623">
    <xf numFmtId="0" fontId="0" fillId="0" borderId="0" xfId="0" applyAlignment="1">
      <alignment/>
    </xf>
    <xf numFmtId="0" fontId="0" fillId="0" borderId="10" xfId="0" applyBorder="1" applyAlignment="1">
      <alignment/>
    </xf>
    <xf numFmtId="0" fontId="0" fillId="0" borderId="0" xfId="0"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3" fillId="0" borderId="0" xfId="0" applyFont="1" applyBorder="1" applyAlignment="1">
      <alignment/>
    </xf>
    <xf numFmtId="171" fontId="15" fillId="0" borderId="0" xfId="0" applyNumberFormat="1" applyFont="1" applyBorder="1" applyAlignment="1">
      <alignment vertical="center" wrapText="1"/>
    </xf>
    <xf numFmtId="171" fontId="16" fillId="0" borderId="0" xfId="0" applyNumberFormat="1" applyFont="1" applyBorder="1" applyAlignment="1">
      <alignment vertical="center" wrapText="1"/>
    </xf>
    <xf numFmtId="171" fontId="17" fillId="0" borderId="0" xfId="0" applyNumberFormat="1" applyFont="1" applyBorder="1" applyAlignment="1">
      <alignment vertical="center" wrapText="1"/>
    </xf>
    <xf numFmtId="0" fontId="14" fillId="0" borderId="0" xfId="0" applyFont="1" applyBorder="1" applyAlignment="1">
      <alignment horizontal="center" vertical="center" wrapText="1"/>
    </xf>
    <xf numFmtId="0" fontId="3" fillId="0" borderId="0" xfId="0" applyFont="1" applyBorder="1" applyAlignment="1">
      <alignment/>
    </xf>
    <xf numFmtId="0" fontId="8" fillId="0" borderId="0" xfId="0" applyFont="1" applyBorder="1" applyAlignment="1">
      <alignment horizontal="center"/>
    </xf>
    <xf numFmtId="0" fontId="9" fillId="0" borderId="0" xfId="0" applyFont="1" applyBorder="1" applyAlignment="1">
      <alignment/>
    </xf>
    <xf numFmtId="0" fontId="19" fillId="0" borderId="11" xfId="0" applyFont="1" applyBorder="1" applyAlignment="1">
      <alignment horizontal="center"/>
    </xf>
    <xf numFmtId="0" fontId="21" fillId="0" borderId="11" xfId="0" applyFont="1" applyBorder="1" applyAlignment="1">
      <alignment horizontal="center"/>
    </xf>
    <xf numFmtId="0" fontId="24" fillId="0" borderId="0" xfId="0" applyFont="1" applyAlignment="1">
      <alignment/>
    </xf>
    <xf numFmtId="0" fontId="28" fillId="0" borderId="0" xfId="0" applyFont="1" applyBorder="1" applyAlignment="1">
      <alignment/>
    </xf>
    <xf numFmtId="0" fontId="24" fillId="0" borderId="0" xfId="0" applyFont="1" applyBorder="1" applyAlignment="1">
      <alignment/>
    </xf>
    <xf numFmtId="0" fontId="29" fillId="0" borderId="0" xfId="0" applyFont="1" applyBorder="1" applyAlignment="1">
      <alignment/>
    </xf>
    <xf numFmtId="0" fontId="30" fillId="0" borderId="10" xfId="0" applyFont="1" applyBorder="1" applyAlignment="1">
      <alignment horizontal="center" wrapText="1"/>
    </xf>
    <xf numFmtId="0" fontId="25" fillId="0" borderId="0" xfId="0" applyFont="1" applyBorder="1" applyAlignment="1">
      <alignment horizontal="right"/>
    </xf>
    <xf numFmtId="0" fontId="22" fillId="0" borderId="0" xfId="0" applyFont="1" applyBorder="1" applyAlignment="1">
      <alignment horizontal="right"/>
    </xf>
    <xf numFmtId="0" fontId="31" fillId="0" borderId="0" xfId="0" applyFont="1" applyBorder="1" applyAlignment="1">
      <alignment/>
    </xf>
    <xf numFmtId="0" fontId="31" fillId="0" borderId="0" xfId="0" applyFont="1" applyBorder="1" applyAlignment="1">
      <alignment horizontal="center"/>
    </xf>
    <xf numFmtId="0" fontId="14" fillId="0" borderId="11" xfId="0" applyFont="1" applyBorder="1" applyAlignment="1">
      <alignment horizontal="center" vertical="center" wrapText="1"/>
    </xf>
    <xf numFmtId="171" fontId="17" fillId="0" borderId="10" xfId="0" applyNumberFormat="1" applyFont="1" applyBorder="1" applyAlignment="1">
      <alignment vertical="center" wrapText="1"/>
    </xf>
    <xf numFmtId="0" fontId="14" fillId="0" borderId="12" xfId="0" applyFont="1" applyBorder="1" applyAlignment="1">
      <alignment horizontal="center" vertical="center" wrapText="1"/>
    </xf>
    <xf numFmtId="171" fontId="15" fillId="0" borderId="13" xfId="0" applyNumberFormat="1" applyFont="1" applyBorder="1" applyAlignment="1">
      <alignment vertical="center" wrapText="1"/>
    </xf>
    <xf numFmtId="171" fontId="16" fillId="0" borderId="13" xfId="0" applyNumberFormat="1" applyFont="1" applyBorder="1" applyAlignment="1">
      <alignment vertical="center" wrapText="1"/>
    </xf>
    <xf numFmtId="171" fontId="17" fillId="0" borderId="14" xfId="0" applyNumberFormat="1" applyFont="1" applyBorder="1" applyAlignment="1">
      <alignment vertical="center" wrapText="1"/>
    </xf>
    <xf numFmtId="0" fontId="3" fillId="0" borderId="11" xfId="0" applyFont="1" applyBorder="1" applyAlignment="1">
      <alignment/>
    </xf>
    <xf numFmtId="0" fontId="2" fillId="0" borderId="13" xfId="0" applyFont="1" applyBorder="1" applyAlignment="1">
      <alignment horizontal="center"/>
    </xf>
    <xf numFmtId="0" fontId="30" fillId="0" borderId="10" xfId="0" applyFont="1" applyBorder="1" applyAlignment="1">
      <alignment horizontal="center"/>
    </xf>
    <xf numFmtId="0" fontId="30" fillId="0" borderId="14" xfId="0" applyFont="1" applyBorder="1" applyAlignment="1">
      <alignment horizontal="center"/>
    </xf>
    <xf numFmtId="0" fontId="25" fillId="0" borderId="0" xfId="0" applyFont="1" applyBorder="1" applyAlignment="1">
      <alignment horizontal="center"/>
    </xf>
    <xf numFmtId="0" fontId="9" fillId="0" borderId="11" xfId="0" applyFont="1" applyBorder="1" applyAlignment="1">
      <alignment/>
    </xf>
    <xf numFmtId="0" fontId="2" fillId="0" borderId="0" xfId="0" applyFont="1" applyFill="1" applyBorder="1" applyAlignment="1">
      <alignment horizontal="center"/>
    </xf>
    <xf numFmtId="0" fontId="23" fillId="0" borderId="0" xfId="0" applyFont="1" applyBorder="1" applyAlignment="1">
      <alignment horizontal="center"/>
    </xf>
    <xf numFmtId="0" fontId="30" fillId="0" borderId="0" xfId="0" applyFont="1" applyBorder="1" applyAlignment="1">
      <alignment horizontal="right"/>
    </xf>
    <xf numFmtId="0" fontId="8" fillId="0" borderId="11" xfId="0" applyFont="1" applyBorder="1" applyAlignment="1">
      <alignment horizontal="center"/>
    </xf>
    <xf numFmtId="0" fontId="19" fillId="0" borderId="11" xfId="0" applyFont="1" applyBorder="1" applyAlignment="1">
      <alignment horizontal="center" wrapText="1"/>
    </xf>
    <xf numFmtId="0" fontId="19" fillId="0" borderId="12" xfId="0" applyFont="1" applyBorder="1" applyAlignment="1">
      <alignment horizontal="center" wrapText="1"/>
    </xf>
    <xf numFmtId="0" fontId="19" fillId="0" borderId="0" xfId="0" applyFont="1" applyBorder="1" applyAlignment="1">
      <alignment horizontal="center" wrapText="1"/>
    </xf>
    <xf numFmtId="0" fontId="10" fillId="0" borderId="0"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0" xfId="0" applyBorder="1" applyAlignment="1">
      <alignment horizontal="right"/>
    </xf>
    <xf numFmtId="0" fontId="0" fillId="0" borderId="13" xfId="0" applyBorder="1" applyAlignment="1">
      <alignment horizontal="right"/>
    </xf>
    <xf numFmtId="0" fontId="7" fillId="0" borderId="0" xfId="0" applyFont="1" applyBorder="1" applyAlignment="1">
      <alignment/>
    </xf>
    <xf numFmtId="0" fontId="19" fillId="0" borderId="0" xfId="0" applyFont="1" applyBorder="1" applyAlignment="1">
      <alignment horizontal="center"/>
    </xf>
    <xf numFmtId="0" fontId="21" fillId="0" borderId="0" xfId="0" applyFont="1" applyBorder="1" applyAlignment="1">
      <alignment horizontal="center"/>
    </xf>
    <xf numFmtId="0" fontId="23" fillId="0" borderId="13" xfId="0" applyFont="1" applyBorder="1" applyAlignment="1">
      <alignment horizontal="center"/>
    </xf>
    <xf numFmtId="0" fontId="19" fillId="0" borderId="13" xfId="0" applyFont="1" applyBorder="1" applyAlignment="1">
      <alignment horizontal="center" wrapText="1"/>
    </xf>
    <xf numFmtId="171" fontId="36" fillId="0" borderId="0" xfId="0" applyNumberFormat="1" applyFont="1" applyBorder="1" applyAlignment="1">
      <alignment vertical="center" wrapText="1"/>
    </xf>
    <xf numFmtId="0" fontId="33" fillId="0" borderId="0" xfId="0" applyFont="1" applyBorder="1" applyAlignment="1">
      <alignment horizontal="center" wrapText="1"/>
    </xf>
    <xf numFmtId="204" fontId="0" fillId="0" borderId="0" xfId="0" applyNumberFormat="1" applyAlignment="1">
      <alignment horizontal="center"/>
    </xf>
    <xf numFmtId="0" fontId="38" fillId="0" borderId="0" xfId="0" applyFont="1" applyBorder="1" applyAlignment="1">
      <alignment horizontal="center" wrapText="1"/>
    </xf>
    <xf numFmtId="0" fontId="38" fillId="0" borderId="13" xfId="0" applyFont="1" applyBorder="1" applyAlignment="1">
      <alignment horizontal="center" wrapText="1"/>
    </xf>
    <xf numFmtId="0" fontId="3" fillId="0" borderId="15" xfId="0" applyFont="1" applyBorder="1" applyAlignment="1">
      <alignment/>
    </xf>
    <xf numFmtId="0" fontId="0" fillId="0" borderId="16" xfId="0" applyBorder="1" applyAlignment="1">
      <alignment/>
    </xf>
    <xf numFmtId="0" fontId="44" fillId="0" borderId="11" xfId="0" applyFont="1" applyBorder="1" applyAlignment="1">
      <alignment horizontal="center" wrapText="1"/>
    </xf>
    <xf numFmtId="0" fontId="44" fillId="0" borderId="12" xfId="0" applyFont="1" applyBorder="1" applyAlignment="1">
      <alignment horizontal="center" wrapText="1"/>
    </xf>
    <xf numFmtId="0" fontId="45" fillId="0" borderId="0" xfId="0" applyFont="1" applyBorder="1" applyAlignment="1">
      <alignment horizontal="center" wrapText="1"/>
    </xf>
    <xf numFmtId="0" fontId="45" fillId="0" borderId="13" xfId="0" applyFont="1" applyBorder="1" applyAlignment="1">
      <alignment horizontal="center" wrapText="1"/>
    </xf>
    <xf numFmtId="0" fontId="46" fillId="0" borderId="12" xfId="0" applyFont="1" applyBorder="1" applyAlignment="1">
      <alignment horizontal="center" wrapText="1"/>
    </xf>
    <xf numFmtId="0" fontId="47" fillId="0" borderId="0" xfId="0" applyFont="1" applyBorder="1" applyAlignment="1">
      <alignment horizontal="center" wrapText="1"/>
    </xf>
    <xf numFmtId="0" fontId="46" fillId="0" borderId="11" xfId="0" applyFont="1" applyBorder="1" applyAlignment="1">
      <alignment horizontal="center" wrapText="1"/>
    </xf>
    <xf numFmtId="0" fontId="47" fillId="0" borderId="13" xfId="0" applyFont="1" applyBorder="1" applyAlignment="1">
      <alignment horizontal="center" wrapText="1"/>
    </xf>
    <xf numFmtId="0" fontId="48" fillId="0" borderId="0" xfId="0" applyFont="1" applyAlignment="1">
      <alignment horizontal="center" vertical="center" wrapText="1"/>
    </xf>
    <xf numFmtId="0" fontId="0" fillId="0" borderId="0" xfId="0" applyAlignment="1">
      <alignment horizontal="center" vertical="center"/>
    </xf>
    <xf numFmtId="0" fontId="38" fillId="0" borderId="16" xfId="0" applyFont="1" applyBorder="1" applyAlignment="1">
      <alignment horizontal="center" wrapText="1"/>
    </xf>
    <xf numFmtId="2" fontId="26" fillId="0" borderId="0" xfId="0" applyNumberFormat="1" applyFont="1" applyBorder="1" applyAlignment="1">
      <alignment horizontal="center"/>
    </xf>
    <xf numFmtId="2" fontId="27" fillId="0" borderId="10" xfId="0" applyNumberFormat="1" applyFont="1" applyBorder="1" applyAlignment="1">
      <alignment horizontal="center"/>
    </xf>
    <xf numFmtId="2" fontId="26" fillId="0" borderId="13" xfId="0" applyNumberFormat="1" applyFont="1" applyBorder="1" applyAlignment="1">
      <alignment horizontal="center"/>
    </xf>
    <xf numFmtId="2" fontId="27" fillId="0" borderId="14" xfId="0" applyNumberFormat="1" applyFont="1" applyBorder="1" applyAlignment="1">
      <alignment horizontal="center"/>
    </xf>
    <xf numFmtId="0" fontId="31" fillId="0" borderId="13" xfId="0" applyFont="1" applyBorder="1" applyAlignment="1">
      <alignment/>
    </xf>
    <xf numFmtId="0" fontId="51" fillId="0" borderId="13" xfId="0" applyFont="1" applyBorder="1" applyAlignment="1">
      <alignment horizontal="center" vertical="center" wrapText="1"/>
    </xf>
    <xf numFmtId="0" fontId="51" fillId="0" borderId="0" xfId="0" applyFont="1" applyBorder="1" applyAlignment="1">
      <alignment horizontal="center" vertical="center" wrapText="1"/>
    </xf>
    <xf numFmtId="0" fontId="50"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171" fontId="15" fillId="0" borderId="0" xfId="0" applyNumberFormat="1" applyFont="1" applyBorder="1" applyAlignment="1">
      <alignment horizontal="center" vertical="center" wrapText="1"/>
    </xf>
    <xf numFmtId="171" fontId="36" fillId="0" borderId="0" xfId="0" applyNumberFormat="1" applyFont="1" applyBorder="1" applyAlignment="1">
      <alignment horizontal="center" vertical="center" wrapText="1"/>
    </xf>
    <xf numFmtId="0" fontId="33" fillId="0" borderId="0" xfId="0" applyFont="1" applyBorder="1" applyAlignment="1">
      <alignment horizontal="center" vertical="center" wrapText="1"/>
    </xf>
    <xf numFmtId="0" fontId="52" fillId="0" borderId="0" xfId="0" applyFont="1" applyBorder="1" applyAlignment="1">
      <alignment horizontal="center" vertical="center" wrapText="1"/>
    </xf>
    <xf numFmtId="0" fontId="3" fillId="0" borderId="0" xfId="0" applyFont="1" applyAlignment="1">
      <alignment horizontal="center"/>
    </xf>
    <xf numFmtId="0" fontId="0" fillId="0" borderId="0" xfId="0" applyFont="1" applyAlignment="1">
      <alignment horizontal="left"/>
    </xf>
    <xf numFmtId="0" fontId="53" fillId="0" borderId="0" xfId="0" applyFont="1" applyAlignment="1">
      <alignment/>
    </xf>
    <xf numFmtId="0" fontId="24" fillId="0" borderId="12" xfId="0" applyFont="1" applyBorder="1" applyAlignment="1">
      <alignment horizontal="center"/>
    </xf>
    <xf numFmtId="0" fontId="2" fillId="0" borderId="0" xfId="0" applyFont="1" applyBorder="1" applyAlignment="1">
      <alignment horizontal="center" wrapText="1"/>
    </xf>
    <xf numFmtId="0" fontId="18" fillId="0" borderId="0" xfId="0" applyFont="1" applyBorder="1" applyAlignment="1">
      <alignment horizontal="center" wrapText="1"/>
    </xf>
    <xf numFmtId="0" fontId="2" fillId="0" borderId="13" xfId="0" applyFont="1" applyBorder="1" applyAlignment="1">
      <alignment horizontal="center" wrapText="1"/>
    </xf>
    <xf numFmtId="0" fontId="18" fillId="0" borderId="13" xfId="0" applyFont="1" applyBorder="1" applyAlignment="1">
      <alignment horizontal="center" wrapText="1"/>
    </xf>
    <xf numFmtId="0" fontId="30" fillId="0" borderId="14" xfId="0" applyFont="1" applyBorder="1" applyAlignment="1">
      <alignment horizontal="center" wrapText="1"/>
    </xf>
    <xf numFmtId="0" fontId="14" fillId="0" borderId="11" xfId="0" applyFont="1" applyFill="1" applyBorder="1" applyAlignment="1">
      <alignment horizontal="center" vertical="center" wrapText="1"/>
    </xf>
    <xf numFmtId="0" fontId="54" fillId="0" borderId="0" xfId="0" applyFont="1" applyBorder="1" applyAlignment="1">
      <alignment horizontal="center" wrapText="1"/>
    </xf>
    <xf numFmtId="0" fontId="54" fillId="0" borderId="0" xfId="0" applyFont="1" applyBorder="1" applyAlignment="1">
      <alignment horizontal="center"/>
    </xf>
    <xf numFmtId="0" fontId="0" fillId="0" borderId="11" xfId="0" applyBorder="1" applyAlignment="1">
      <alignment/>
    </xf>
    <xf numFmtId="0" fontId="22" fillId="0" borderId="0" xfId="0" applyFont="1" applyBorder="1" applyAlignment="1">
      <alignment horizontal="center"/>
    </xf>
    <xf numFmtId="0" fontId="25" fillId="0" borderId="13" xfId="0" applyFont="1" applyBorder="1" applyAlignment="1">
      <alignment horizontal="center"/>
    </xf>
    <xf numFmtId="0" fontId="22" fillId="0" borderId="13" xfId="0" applyFont="1" applyBorder="1" applyAlignment="1">
      <alignment horizontal="center"/>
    </xf>
    <xf numFmtId="0" fontId="49" fillId="0" borderId="0" xfId="0" applyFont="1" applyBorder="1" applyAlignment="1">
      <alignment horizontal="center" vertical="center" wrapText="1"/>
    </xf>
    <xf numFmtId="0" fontId="30" fillId="0" borderId="0" xfId="0" applyFont="1" applyBorder="1" applyAlignment="1">
      <alignment horizontal="center"/>
    </xf>
    <xf numFmtId="0" fontId="19" fillId="0" borderId="12" xfId="0" applyFont="1" applyBorder="1" applyAlignment="1">
      <alignment horizontal="center"/>
    </xf>
    <xf numFmtId="0" fontId="11" fillId="0" borderId="0" xfId="0" applyFont="1" applyBorder="1" applyAlignment="1">
      <alignment horizontal="center" vertical="center" wrapText="1"/>
    </xf>
    <xf numFmtId="0" fontId="0" fillId="0" borderId="0" xfId="0" applyBorder="1" applyAlignment="1">
      <alignment horizontal="center" vertical="center" wrapText="1"/>
    </xf>
    <xf numFmtId="0" fontId="55" fillId="0" borderId="0" xfId="0" applyFont="1" applyAlignment="1">
      <alignment horizontal="center"/>
    </xf>
    <xf numFmtId="0" fontId="30" fillId="0" borderId="0" xfId="0" applyFont="1" applyBorder="1" applyAlignment="1">
      <alignment horizontal="center" wrapText="1"/>
    </xf>
    <xf numFmtId="0" fontId="0" fillId="0" borderId="0" xfId="0" applyFill="1" applyAlignment="1">
      <alignment/>
    </xf>
    <xf numFmtId="0" fontId="56" fillId="0" borderId="12" xfId="0" applyFont="1" applyBorder="1" applyAlignment="1">
      <alignment/>
    </xf>
    <xf numFmtId="0" fontId="0" fillId="0" borderId="13" xfId="0" applyBorder="1" applyAlignment="1">
      <alignment horizontal="center"/>
    </xf>
    <xf numFmtId="0" fontId="56" fillId="0" borderId="0" xfId="0" applyFont="1" applyBorder="1" applyAlignment="1">
      <alignment/>
    </xf>
    <xf numFmtId="0" fontId="57" fillId="0" borderId="0" xfId="0" applyFont="1" applyBorder="1" applyAlignment="1">
      <alignment horizontal="center" vertical="center" wrapText="1"/>
    </xf>
    <xf numFmtId="2" fontId="18" fillId="0" borderId="0" xfId="0" applyNumberFormat="1" applyFont="1" applyBorder="1" applyAlignment="1">
      <alignment horizontal="center" wrapText="1"/>
    </xf>
    <xf numFmtId="0" fontId="58" fillId="0" borderId="0" xfId="0" applyFont="1" applyBorder="1" applyAlignment="1">
      <alignment horizontal="center"/>
    </xf>
    <xf numFmtId="0" fontId="58" fillId="0" borderId="13" xfId="0" applyFont="1" applyBorder="1" applyAlignment="1">
      <alignment horizontal="center"/>
    </xf>
    <xf numFmtId="2" fontId="59" fillId="0" borderId="0" xfId="0" applyNumberFormat="1" applyFont="1" applyBorder="1" applyAlignment="1">
      <alignment horizontal="center" vertical="center"/>
    </xf>
    <xf numFmtId="2" fontId="60" fillId="0" borderId="0" xfId="0" applyNumberFormat="1" applyFont="1" applyBorder="1" applyAlignment="1">
      <alignment horizontal="center" vertical="center"/>
    </xf>
    <xf numFmtId="2" fontId="61" fillId="0" borderId="10" xfId="0" applyNumberFormat="1" applyFont="1" applyBorder="1" applyAlignment="1">
      <alignment horizontal="center" vertical="center"/>
    </xf>
    <xf numFmtId="2" fontId="59" fillId="0" borderId="13" xfId="0" applyNumberFormat="1" applyFont="1" applyBorder="1" applyAlignment="1">
      <alignment horizontal="center" vertical="center"/>
    </xf>
    <xf numFmtId="2" fontId="60" fillId="0" borderId="13" xfId="0" applyNumberFormat="1" applyFont="1" applyBorder="1" applyAlignment="1">
      <alignment horizontal="center" vertical="center"/>
    </xf>
    <xf numFmtId="2" fontId="61" fillId="0" borderId="14" xfId="0" applyNumberFormat="1" applyFont="1" applyBorder="1" applyAlignment="1">
      <alignment horizontal="center" vertical="center"/>
    </xf>
    <xf numFmtId="0" fontId="24" fillId="0" borderId="11" xfId="0" applyFont="1" applyBorder="1" applyAlignment="1">
      <alignment horizontal="center"/>
    </xf>
    <xf numFmtId="0" fontId="1" fillId="0" borderId="0" xfId="0" applyFont="1" applyBorder="1" applyAlignment="1">
      <alignment/>
    </xf>
    <xf numFmtId="0" fontId="35" fillId="0" borderId="0" xfId="0" applyFont="1" applyBorder="1" applyAlignment="1">
      <alignment/>
    </xf>
    <xf numFmtId="2" fontId="30" fillId="0" borderId="10" xfId="0" applyNumberFormat="1" applyFont="1" applyBorder="1" applyAlignment="1">
      <alignment horizontal="center" wrapText="1"/>
    </xf>
    <xf numFmtId="2" fontId="30" fillId="0" borderId="14" xfId="0" applyNumberFormat="1" applyFont="1" applyBorder="1" applyAlignment="1">
      <alignment horizontal="center" wrapText="1"/>
    </xf>
    <xf numFmtId="0" fontId="62" fillId="0" borderId="0" xfId="0" applyFont="1" applyBorder="1" applyAlignment="1">
      <alignment horizontal="center" wrapText="1"/>
    </xf>
    <xf numFmtId="0" fontId="63" fillId="0" borderId="0" xfId="0" applyFont="1" applyBorder="1" applyAlignment="1">
      <alignment horizontal="center" wrapText="1"/>
    </xf>
    <xf numFmtId="0" fontId="63" fillId="0" borderId="13" xfId="0" applyFont="1" applyBorder="1" applyAlignment="1">
      <alignment horizontal="center" wrapText="1"/>
    </xf>
    <xf numFmtId="2" fontId="22" fillId="0" borderId="0" xfId="0" applyNumberFormat="1" applyFont="1" applyBorder="1" applyAlignment="1">
      <alignment horizontal="center"/>
    </xf>
    <xf numFmtId="2" fontId="22" fillId="0" borderId="13" xfId="0" applyNumberFormat="1" applyFont="1" applyBorder="1" applyAlignment="1">
      <alignment horizontal="center"/>
    </xf>
    <xf numFmtId="196" fontId="19" fillId="0" borderId="11" xfId="0" applyNumberFormat="1" applyFont="1" applyBorder="1" applyAlignment="1">
      <alignment horizontal="center" wrapText="1"/>
    </xf>
    <xf numFmtId="196" fontId="19" fillId="0" borderId="0" xfId="0" applyNumberFormat="1" applyFont="1" applyBorder="1" applyAlignment="1">
      <alignment horizontal="center" wrapText="1"/>
    </xf>
    <xf numFmtId="196" fontId="15" fillId="0" borderId="0" xfId="0" applyNumberFormat="1" applyFont="1" applyBorder="1" applyAlignment="1">
      <alignment horizontal="center" wrapText="1"/>
    </xf>
    <xf numFmtId="196" fontId="34" fillId="0" borderId="0" xfId="0" applyNumberFormat="1" applyFont="1" applyBorder="1" applyAlignment="1">
      <alignment horizontal="center" wrapText="1"/>
    </xf>
    <xf numFmtId="196" fontId="19" fillId="0" borderId="12" xfId="0" applyNumberFormat="1" applyFont="1" applyBorder="1" applyAlignment="1">
      <alignment horizontal="center" wrapText="1"/>
    </xf>
    <xf numFmtId="196" fontId="19" fillId="0" borderId="13" xfId="0" applyNumberFormat="1" applyFont="1" applyBorder="1" applyAlignment="1">
      <alignment horizontal="center" wrapText="1"/>
    </xf>
    <xf numFmtId="196" fontId="17" fillId="0" borderId="0" xfId="0" applyNumberFormat="1" applyFont="1" applyBorder="1" applyAlignment="1">
      <alignment horizontal="center" wrapText="1"/>
    </xf>
    <xf numFmtId="196" fontId="33" fillId="0" borderId="11" xfId="0" applyNumberFormat="1" applyFont="1" applyBorder="1" applyAlignment="1">
      <alignment horizontal="center" wrapText="1"/>
    </xf>
    <xf numFmtId="196" fontId="33" fillId="0" borderId="0" xfId="0" applyNumberFormat="1" applyFont="1" applyBorder="1" applyAlignment="1">
      <alignment horizontal="center" wrapText="1"/>
    </xf>
    <xf numFmtId="196" fontId="0" fillId="0" borderId="0" xfId="0" applyNumberFormat="1" applyBorder="1" applyAlignment="1">
      <alignment/>
    </xf>
    <xf numFmtId="196" fontId="0" fillId="0" borderId="10" xfId="0" applyNumberFormat="1" applyBorder="1" applyAlignment="1">
      <alignment/>
    </xf>
    <xf numFmtId="0" fontId="24" fillId="0" borderId="0" xfId="0" applyFont="1" applyBorder="1" applyAlignment="1">
      <alignment vertical="center" wrapText="1"/>
    </xf>
    <xf numFmtId="0" fontId="14" fillId="0" borderId="12" xfId="0" applyFont="1" applyFill="1" applyBorder="1" applyAlignment="1">
      <alignment horizontal="center" vertical="center" wrapText="1"/>
    </xf>
    <xf numFmtId="0" fontId="25" fillId="0" borderId="17" xfId="0" applyFont="1" applyBorder="1" applyAlignment="1">
      <alignment horizontal="center"/>
    </xf>
    <xf numFmtId="0" fontId="22" fillId="0" borderId="17" xfId="0" applyFont="1" applyBorder="1" applyAlignment="1">
      <alignment horizontal="center"/>
    </xf>
    <xf numFmtId="0" fontId="30" fillId="0" borderId="18" xfId="0" applyFont="1" applyBorder="1" applyAlignment="1">
      <alignment horizontal="center"/>
    </xf>
    <xf numFmtId="4" fontId="59" fillId="0" borderId="0" xfId="0" applyNumberFormat="1" applyFont="1" applyAlignment="1">
      <alignment vertical="center" wrapText="1"/>
    </xf>
    <xf numFmtId="4" fontId="60" fillId="0" borderId="0" xfId="0" applyNumberFormat="1" applyFont="1" applyAlignment="1">
      <alignment vertical="center" wrapText="1"/>
    </xf>
    <xf numFmtId="4" fontId="61" fillId="0" borderId="0" xfId="0" applyNumberFormat="1" applyFont="1" applyAlignment="1">
      <alignment vertical="center" wrapText="1"/>
    </xf>
    <xf numFmtId="4" fontId="59" fillId="0" borderId="0" xfId="0" applyNumberFormat="1" applyFont="1" applyBorder="1" applyAlignment="1">
      <alignment horizontal="center" vertical="center" wrapText="1"/>
    </xf>
    <xf numFmtId="4" fontId="59" fillId="0" borderId="13" xfId="0" applyNumberFormat="1" applyFont="1" applyBorder="1" applyAlignment="1">
      <alignment horizontal="center" vertical="center" wrapText="1"/>
    </xf>
    <xf numFmtId="0" fontId="57" fillId="0" borderId="0" xfId="0" applyFont="1" applyBorder="1" applyAlignment="1">
      <alignment horizontal="left" vertical="center" wrapText="1"/>
    </xf>
    <xf numFmtId="0" fontId="56" fillId="0" borderId="11" xfId="0" applyFont="1" applyBorder="1" applyAlignment="1">
      <alignment/>
    </xf>
    <xf numFmtId="2" fontId="0" fillId="0" borderId="0" xfId="0" applyNumberFormat="1" applyAlignment="1">
      <alignment/>
    </xf>
    <xf numFmtId="2" fontId="25" fillId="0" borderId="0" xfId="0" applyNumberFormat="1" applyFont="1" applyBorder="1" applyAlignment="1">
      <alignment horizontal="center"/>
    </xf>
    <xf numFmtId="196" fontId="0" fillId="0" borderId="0" xfId="0" applyNumberFormat="1" applyAlignment="1">
      <alignment/>
    </xf>
    <xf numFmtId="4" fontId="2" fillId="0" borderId="0" xfId="0" applyNumberFormat="1" applyFont="1" applyBorder="1" applyAlignment="1">
      <alignment horizontal="center" vertical="center" wrapText="1"/>
    </xf>
    <xf numFmtId="2" fontId="15" fillId="0" borderId="0" xfId="0" applyNumberFormat="1" applyFont="1" applyBorder="1" applyAlignment="1">
      <alignment horizontal="center" vertical="center" wrapText="1"/>
    </xf>
    <xf numFmtId="2" fontId="36" fillId="0" borderId="0"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2" fontId="15" fillId="0" borderId="13" xfId="0" applyNumberFormat="1" applyFont="1" applyBorder="1" applyAlignment="1">
      <alignment horizontal="center" vertical="center" wrapText="1"/>
    </xf>
    <xf numFmtId="2" fontId="36" fillId="0" borderId="13" xfId="0" applyNumberFormat="1" applyFont="1" applyBorder="1" applyAlignment="1">
      <alignment horizontal="center" vertical="center" wrapText="1"/>
    </xf>
    <xf numFmtId="2" fontId="17" fillId="0" borderId="14" xfId="0" applyNumberFormat="1" applyFont="1" applyBorder="1" applyAlignment="1">
      <alignment horizontal="center" vertical="center" wrapText="1"/>
    </xf>
    <xf numFmtId="0" fontId="65" fillId="0" borderId="0" xfId="0" applyFont="1" applyAlignment="1">
      <alignment horizontal="center"/>
    </xf>
    <xf numFmtId="205" fontId="0" fillId="0" borderId="0" xfId="0" applyNumberFormat="1" applyFont="1" applyAlignment="1">
      <alignment horizontal="center"/>
    </xf>
    <xf numFmtId="0" fontId="22" fillId="0" borderId="0" xfId="0" applyFont="1" applyFill="1" applyBorder="1" applyAlignment="1">
      <alignment horizontal="center"/>
    </xf>
    <xf numFmtId="0" fontId="25" fillId="0" borderId="0" xfId="0" applyFont="1" applyAlignment="1">
      <alignment horizontal="center" vertical="center" wrapText="1"/>
    </xf>
    <xf numFmtId="0" fontId="22" fillId="0" borderId="0" xfId="0" applyFont="1" applyAlignment="1">
      <alignment horizontal="center" vertical="center" wrapText="1"/>
    </xf>
    <xf numFmtId="0" fontId="64" fillId="0" borderId="0" xfId="0" applyFont="1" applyAlignment="1">
      <alignment horizontal="center" vertical="center" wrapText="1"/>
    </xf>
    <xf numFmtId="2" fontId="39" fillId="0" borderId="0" xfId="0" applyNumberFormat="1" applyFont="1" applyBorder="1" applyAlignment="1">
      <alignment horizontal="center" vertical="center" wrapText="1"/>
    </xf>
    <xf numFmtId="2" fontId="40" fillId="0" borderId="10" xfId="0" applyNumberFormat="1" applyFont="1" applyBorder="1" applyAlignment="1">
      <alignment horizontal="center" vertical="center" wrapText="1"/>
    </xf>
    <xf numFmtId="0" fontId="38"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50" fillId="0" borderId="0" xfId="0" applyFont="1" applyBorder="1" applyAlignment="1">
      <alignment horizontal="center" vertical="center" wrapText="1"/>
    </xf>
    <xf numFmtId="4" fontId="59" fillId="0" borderId="0" xfId="0" applyNumberFormat="1" applyFont="1" applyBorder="1" applyAlignment="1">
      <alignment horizontal="center"/>
    </xf>
    <xf numFmtId="2" fontId="60" fillId="0" borderId="0" xfId="0" applyNumberFormat="1" applyFont="1" applyBorder="1" applyAlignment="1">
      <alignment horizontal="center"/>
    </xf>
    <xf numFmtId="2" fontId="61" fillId="0" borderId="10" xfId="0" applyNumberFormat="1" applyFont="1" applyBorder="1" applyAlignment="1">
      <alignment horizontal="center"/>
    </xf>
    <xf numFmtId="4" fontId="59" fillId="0" borderId="13" xfId="0" applyNumberFormat="1" applyFont="1" applyBorder="1" applyAlignment="1">
      <alignment horizontal="center"/>
    </xf>
    <xf numFmtId="2" fontId="60" fillId="0" borderId="13" xfId="0" applyNumberFormat="1" applyFont="1" applyBorder="1" applyAlignment="1">
      <alignment horizontal="center"/>
    </xf>
    <xf numFmtId="2" fontId="61" fillId="0" borderId="14" xfId="0" applyNumberFormat="1" applyFont="1" applyBorder="1" applyAlignment="1">
      <alignment horizontal="center"/>
    </xf>
    <xf numFmtId="2" fontId="59" fillId="0" borderId="13" xfId="0" applyNumberFormat="1" applyFont="1" applyBorder="1" applyAlignment="1">
      <alignment horizontal="center"/>
    </xf>
    <xf numFmtId="2" fontId="60" fillId="0" borderId="13" xfId="0" applyNumberFormat="1" applyFont="1" applyFill="1" applyBorder="1" applyAlignment="1">
      <alignment horizontal="center"/>
    </xf>
    <xf numFmtId="2" fontId="30" fillId="0" borderId="0" xfId="0" applyNumberFormat="1" applyFont="1" applyBorder="1" applyAlignment="1">
      <alignment horizontal="center" wrapText="1"/>
    </xf>
    <xf numFmtId="209" fontId="59" fillId="0" borderId="0" xfId="0" applyNumberFormat="1" applyFont="1" applyBorder="1" applyAlignment="1">
      <alignment horizontal="center" vertical="center" wrapText="1"/>
    </xf>
    <xf numFmtId="209" fontId="60" fillId="0" borderId="0" xfId="0" applyNumberFormat="1" applyFont="1" applyBorder="1" applyAlignment="1">
      <alignment horizontal="center" vertical="center" wrapText="1"/>
    </xf>
    <xf numFmtId="209" fontId="61" fillId="0" borderId="10" xfId="0" applyNumberFormat="1" applyFont="1" applyBorder="1" applyAlignment="1">
      <alignment horizontal="center" vertical="center" wrapText="1"/>
    </xf>
    <xf numFmtId="209" fontId="59" fillId="0" borderId="13" xfId="0" applyNumberFormat="1" applyFont="1" applyBorder="1" applyAlignment="1">
      <alignment horizontal="center" vertical="center" wrapText="1"/>
    </xf>
    <xf numFmtId="209" fontId="60" fillId="0" borderId="13" xfId="0" applyNumberFormat="1" applyFont="1" applyBorder="1" applyAlignment="1">
      <alignment horizontal="center" vertical="center" wrapText="1"/>
    </xf>
    <xf numFmtId="209" fontId="61" fillId="0" borderId="14" xfId="0" applyNumberFormat="1" applyFont="1" applyBorder="1" applyAlignment="1">
      <alignment horizontal="center" vertical="center" wrapText="1"/>
    </xf>
    <xf numFmtId="0" fontId="69" fillId="0" borderId="0" xfId="0" applyFont="1" applyBorder="1" applyAlignment="1">
      <alignment horizontal="center"/>
    </xf>
    <xf numFmtId="209" fontId="59" fillId="0" borderId="0" xfId="0" applyNumberFormat="1" applyFont="1" applyAlignment="1">
      <alignment vertical="center" wrapText="1"/>
    </xf>
    <xf numFmtId="209" fontId="60" fillId="0" borderId="0" xfId="0" applyNumberFormat="1" applyFont="1" applyAlignment="1">
      <alignment vertical="center" wrapText="1"/>
    </xf>
    <xf numFmtId="209" fontId="61" fillId="0" borderId="0" xfId="0" applyNumberFormat="1" applyFont="1" applyAlignment="1">
      <alignment vertical="center" wrapText="1"/>
    </xf>
    <xf numFmtId="0" fontId="2" fillId="0" borderId="0" xfId="0" applyFont="1" applyAlignment="1">
      <alignment horizontal="center"/>
    </xf>
    <xf numFmtId="0" fontId="72" fillId="0" borderId="0" xfId="0" applyFont="1" applyAlignment="1">
      <alignment/>
    </xf>
    <xf numFmtId="0" fontId="73" fillId="0" borderId="13" xfId="0" applyFont="1" applyBorder="1" applyAlignment="1">
      <alignment/>
    </xf>
    <xf numFmtId="0" fontId="73" fillId="0" borderId="0" xfId="0" applyFont="1" applyBorder="1" applyAlignment="1">
      <alignment/>
    </xf>
    <xf numFmtId="0" fontId="73" fillId="0" borderId="0" xfId="0" applyFont="1" applyBorder="1" applyAlignment="1">
      <alignment horizontal="center"/>
    </xf>
    <xf numFmtId="0" fontId="20" fillId="0" borderId="0" xfId="0" applyFont="1" applyBorder="1" applyAlignment="1">
      <alignment horizontal="center"/>
    </xf>
    <xf numFmtId="0" fontId="54" fillId="0" borderId="13" xfId="0" applyFont="1" applyBorder="1" applyAlignment="1">
      <alignment horizontal="center"/>
    </xf>
    <xf numFmtId="0" fontId="14" fillId="0" borderId="12" xfId="53" applyFont="1" applyFill="1" applyBorder="1" applyAlignment="1">
      <alignment horizontal="center" vertical="center" wrapText="1"/>
      <protection/>
    </xf>
    <xf numFmtId="0" fontId="14" fillId="0" borderId="19" xfId="53" applyFont="1" applyFill="1" applyBorder="1" applyAlignment="1">
      <alignment horizontal="center" vertical="center" wrapText="1"/>
      <protection/>
    </xf>
    <xf numFmtId="0" fontId="39" fillId="0" borderId="0" xfId="53" applyFont="1" applyFill="1" applyBorder="1" applyAlignment="1">
      <alignment horizontal="center" vertical="top" wrapText="1"/>
      <protection/>
    </xf>
    <xf numFmtId="0" fontId="40" fillId="0" borderId="14" xfId="53" applyFont="1" applyFill="1" applyBorder="1" applyAlignment="1">
      <alignment horizontal="center" vertical="top" wrapText="1"/>
      <protection/>
    </xf>
    <xf numFmtId="0" fontId="2" fillId="0" borderId="0" xfId="0" applyFont="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left"/>
    </xf>
    <xf numFmtId="0" fontId="2" fillId="0" borderId="13" xfId="0" applyFont="1" applyBorder="1" applyAlignment="1">
      <alignment horizontal="center" vertical="center" wrapText="1"/>
    </xf>
    <xf numFmtId="0" fontId="39" fillId="0" borderId="13" xfId="53" applyFont="1" applyFill="1" applyBorder="1" applyAlignment="1">
      <alignment horizontal="center" vertical="top" wrapText="1"/>
      <protection/>
    </xf>
    <xf numFmtId="0" fontId="8" fillId="0" borderId="0" xfId="0" applyFont="1" applyFill="1" applyAlignment="1">
      <alignment horizontal="center"/>
    </xf>
    <xf numFmtId="0" fontId="8" fillId="0" borderId="0" xfId="0" applyFont="1" applyFill="1" applyBorder="1" applyAlignment="1">
      <alignment horizontal="center"/>
    </xf>
    <xf numFmtId="0" fontId="1" fillId="0" borderId="0" xfId="0" applyFont="1" applyFill="1" applyBorder="1" applyAlignment="1">
      <alignment/>
    </xf>
    <xf numFmtId="0" fontId="19" fillId="0" borderId="11" xfId="0" applyFont="1" applyBorder="1" applyAlignment="1">
      <alignment horizontal="left"/>
    </xf>
    <xf numFmtId="0" fontId="76" fillId="0" borderId="0" xfId="0" applyFont="1" applyAlignment="1">
      <alignment/>
    </xf>
    <xf numFmtId="0" fontId="20" fillId="0" borderId="10" xfId="0" applyFont="1" applyBorder="1" applyAlignment="1">
      <alignment horizontal="center"/>
    </xf>
    <xf numFmtId="0" fontId="77" fillId="0" borderId="11" xfId="0" applyFont="1" applyBorder="1" applyAlignment="1">
      <alignment horizontal="center"/>
    </xf>
    <xf numFmtId="0" fontId="0" fillId="0" borderId="11" xfId="53" applyFont="1" applyBorder="1" applyAlignment="1">
      <alignment horizontal="left"/>
      <protection/>
    </xf>
    <xf numFmtId="0" fontId="78" fillId="0" borderId="0" xfId="53" applyFont="1" applyFill="1" applyBorder="1" applyAlignment="1">
      <alignment horizontal="center" vertical="top" wrapText="1"/>
      <protection/>
    </xf>
    <xf numFmtId="0" fontId="78" fillId="0" borderId="13" xfId="53" applyFont="1" applyFill="1" applyBorder="1" applyAlignment="1">
      <alignment horizontal="center" vertical="top" wrapText="1"/>
      <protection/>
    </xf>
    <xf numFmtId="0" fontId="0" fillId="0" borderId="12" xfId="53" applyFont="1" applyBorder="1" applyAlignment="1">
      <alignment horizontal="left"/>
      <protection/>
    </xf>
    <xf numFmtId="0" fontId="79" fillId="0" borderId="13" xfId="0" applyFont="1" applyBorder="1" applyAlignment="1">
      <alignment horizontal="center"/>
    </xf>
    <xf numFmtId="0" fontId="0" fillId="0" borderId="0" xfId="53" applyFont="1" applyBorder="1" applyAlignment="1">
      <alignment horizontal="left"/>
      <protection/>
    </xf>
    <xf numFmtId="0" fontId="2"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80" fillId="0" borderId="0" xfId="0" applyFont="1" applyAlignment="1">
      <alignment/>
    </xf>
    <xf numFmtId="0" fontId="8" fillId="0" borderId="0" xfId="0" applyFont="1" applyFill="1" applyAlignment="1">
      <alignment horizontal="center" vertical="center"/>
    </xf>
    <xf numFmtId="0" fontId="8" fillId="0" borderId="0" xfId="0" applyFont="1" applyFill="1" applyAlignment="1">
      <alignment/>
    </xf>
    <xf numFmtId="0" fontId="8" fillId="0" borderId="0" xfId="0" applyNumberFormat="1" applyFont="1" applyFill="1" applyAlignment="1">
      <alignment/>
    </xf>
    <xf numFmtId="0" fontId="8" fillId="0" borderId="0" xfId="0" applyFont="1" applyFill="1" applyBorder="1" applyAlignment="1">
      <alignment horizontal="center" vertical="center"/>
    </xf>
    <xf numFmtId="0" fontId="14" fillId="0" borderId="11" xfId="0" applyFont="1" applyBorder="1" applyAlignment="1">
      <alignment horizontal="center"/>
    </xf>
    <xf numFmtId="0" fontId="83" fillId="0" borderId="0" xfId="0" applyFont="1" applyAlignment="1">
      <alignment/>
    </xf>
    <xf numFmtId="0" fontId="45" fillId="0" borderId="12" xfId="53" applyFont="1" applyFill="1" applyBorder="1" applyAlignment="1">
      <alignment horizontal="left" vertical="top" wrapText="1"/>
      <protection/>
    </xf>
    <xf numFmtId="0" fontId="45" fillId="0" borderId="13" xfId="53" applyFont="1" applyFill="1" applyBorder="1" applyAlignment="1">
      <alignment horizontal="center" vertical="top" wrapText="1"/>
      <protection/>
    </xf>
    <xf numFmtId="0" fontId="38" fillId="0" borderId="13" xfId="53" applyFont="1" applyFill="1" applyBorder="1" applyAlignment="1">
      <alignment horizontal="center" vertical="top" wrapText="1"/>
      <protection/>
    </xf>
    <xf numFmtId="0" fontId="19" fillId="0" borderId="0" xfId="0" applyFont="1" applyAlignment="1">
      <alignment horizontal="justify" vertical="center" wrapText="1"/>
    </xf>
    <xf numFmtId="0" fontId="13" fillId="0" borderId="0" xfId="0" applyFont="1" applyAlignment="1">
      <alignment horizontal="center" vertical="center" wrapText="1"/>
    </xf>
    <xf numFmtId="0" fontId="84" fillId="0" borderId="0" xfId="0" applyFont="1" applyAlignment="1">
      <alignment horizontal="center" vertical="center" wrapText="1"/>
    </xf>
    <xf numFmtId="0" fontId="13"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0" xfId="0" applyFont="1" applyAlignment="1">
      <alignment horizontal="center" vertical="center" wrapText="1"/>
    </xf>
    <xf numFmtId="2" fontId="90" fillId="0" borderId="0" xfId="0" applyNumberFormat="1" applyFont="1" applyBorder="1" applyAlignment="1">
      <alignment horizontal="center" wrapText="1"/>
    </xf>
    <xf numFmtId="2" fontId="90" fillId="0" borderId="13" xfId="0" applyNumberFormat="1" applyFont="1" applyBorder="1" applyAlignment="1">
      <alignment horizontal="center" wrapText="1"/>
    </xf>
    <xf numFmtId="2" fontId="90" fillId="0" borderId="0" xfId="53" applyNumberFormat="1" applyFont="1" applyFill="1" applyBorder="1" applyAlignment="1">
      <alignment horizontal="center" vertical="top" wrapText="1"/>
      <protection/>
    </xf>
    <xf numFmtId="2" fontId="90" fillId="0" borderId="13" xfId="53" applyNumberFormat="1" applyFont="1" applyFill="1" applyBorder="1" applyAlignment="1">
      <alignment horizontal="center" vertical="top" wrapText="1"/>
      <protection/>
    </xf>
    <xf numFmtId="0" fontId="10" fillId="0" borderId="0" xfId="0" applyFont="1" applyAlignment="1">
      <alignment horizontal="center" vertical="center" wrapText="1"/>
    </xf>
    <xf numFmtId="2" fontId="97" fillId="0" borderId="0" xfId="0" applyNumberFormat="1" applyFont="1" applyBorder="1" applyAlignment="1">
      <alignment horizontal="center"/>
    </xf>
    <xf numFmtId="2" fontId="97" fillId="0" borderId="13" xfId="0" applyNumberFormat="1" applyFont="1" applyBorder="1" applyAlignment="1">
      <alignment horizontal="center"/>
    </xf>
    <xf numFmtId="2" fontId="91" fillId="0" borderId="0" xfId="0" applyNumberFormat="1" applyFont="1" applyBorder="1" applyAlignment="1">
      <alignment horizontal="center" vertical="center" wrapText="1"/>
    </xf>
    <xf numFmtId="2" fontId="91" fillId="0" borderId="13" xfId="0" applyNumberFormat="1" applyFont="1" applyBorder="1" applyAlignment="1">
      <alignment horizontal="center" vertical="center" wrapText="1"/>
    </xf>
    <xf numFmtId="0" fontId="3" fillId="0" borderId="11" xfId="0" applyFont="1" applyBorder="1" applyAlignment="1">
      <alignment horizontal="left"/>
    </xf>
    <xf numFmtId="0" fontId="3" fillId="0" borderId="12" xfId="0" applyFont="1" applyBorder="1" applyAlignment="1">
      <alignment horizontal="left"/>
    </xf>
    <xf numFmtId="0" fontId="102" fillId="0" borderId="20" xfId="0" applyFont="1" applyBorder="1" applyAlignment="1">
      <alignment horizontal="center" vertical="center"/>
    </xf>
    <xf numFmtId="2" fontId="25" fillId="0" borderId="13" xfId="0" applyNumberFormat="1" applyFont="1" applyBorder="1" applyAlignment="1">
      <alignment horizontal="center"/>
    </xf>
    <xf numFmtId="0" fontId="24" fillId="0" borderId="13" xfId="0" applyFont="1" applyBorder="1" applyAlignment="1">
      <alignment/>
    </xf>
    <xf numFmtId="0" fontId="0" fillId="0" borderId="11" xfId="0" applyBorder="1" applyAlignment="1">
      <alignment wrapText="1"/>
    </xf>
    <xf numFmtId="2" fontId="30" fillId="0" borderId="10" xfId="0" applyNumberFormat="1" applyFont="1" applyBorder="1" applyAlignment="1">
      <alignment horizontal="center"/>
    </xf>
    <xf numFmtId="2" fontId="30" fillId="0" borderId="14" xfId="0" applyNumberFormat="1" applyFont="1" applyBorder="1" applyAlignment="1">
      <alignment horizontal="center"/>
    </xf>
    <xf numFmtId="0" fontId="2" fillId="0" borderId="0" xfId="0" applyFont="1" applyAlignment="1">
      <alignment/>
    </xf>
    <xf numFmtId="2" fontId="2" fillId="0" borderId="0" xfId="0" applyNumberFormat="1" applyFont="1" applyBorder="1" applyAlignment="1">
      <alignment horizontal="center"/>
    </xf>
    <xf numFmtId="2" fontId="2" fillId="0" borderId="13" xfId="0" applyNumberFormat="1" applyFont="1" applyBorder="1" applyAlignment="1">
      <alignment horizontal="center"/>
    </xf>
    <xf numFmtId="2" fontId="34" fillId="0" borderId="0" xfId="0" applyNumberFormat="1" applyFont="1" applyBorder="1" applyAlignment="1">
      <alignment horizontal="center" wrapText="1"/>
    </xf>
    <xf numFmtId="2" fontId="17" fillId="0" borderId="10" xfId="0" applyNumberFormat="1" applyFont="1" applyBorder="1" applyAlignment="1">
      <alignment horizontal="center" wrapText="1"/>
    </xf>
    <xf numFmtId="2" fontId="34" fillId="0" borderId="13" xfId="0" applyNumberFormat="1" applyFont="1" applyBorder="1" applyAlignment="1">
      <alignment horizontal="center" wrapText="1"/>
    </xf>
    <xf numFmtId="2" fontId="17" fillId="0" borderId="14" xfId="0" applyNumberFormat="1" applyFont="1" applyBorder="1" applyAlignment="1">
      <alignment horizontal="center" wrapText="1"/>
    </xf>
    <xf numFmtId="2" fontId="97" fillId="0" borderId="17" xfId="0" applyNumberFormat="1" applyFont="1" applyBorder="1" applyAlignment="1">
      <alignment horizontal="center"/>
    </xf>
    <xf numFmtId="0" fontId="108" fillId="0" borderId="0" xfId="0" applyFont="1" applyBorder="1" applyAlignment="1">
      <alignment horizontal="center"/>
    </xf>
    <xf numFmtId="0" fontId="108" fillId="0" borderId="13" xfId="0" applyFont="1" applyBorder="1" applyAlignment="1">
      <alignment horizontal="center"/>
    </xf>
    <xf numFmtId="0" fontId="109" fillId="0" borderId="0" xfId="0" applyFont="1" applyBorder="1" applyAlignment="1">
      <alignment horizontal="center"/>
    </xf>
    <xf numFmtId="0" fontId="110" fillId="0" borderId="0" xfId="0" applyFont="1" applyBorder="1" applyAlignment="1">
      <alignment horizontal="center"/>
    </xf>
    <xf numFmtId="2" fontId="39" fillId="0" borderId="0" xfId="0" applyNumberFormat="1" applyFont="1" applyBorder="1" applyAlignment="1">
      <alignment horizontal="center" wrapText="1"/>
    </xf>
    <xf numFmtId="2" fontId="40" fillId="0" borderId="10" xfId="0" applyNumberFormat="1" applyFont="1" applyBorder="1" applyAlignment="1">
      <alignment horizontal="center" wrapText="1"/>
    </xf>
    <xf numFmtId="2" fontId="18" fillId="0" borderId="0" xfId="0" applyNumberFormat="1" applyFont="1" applyBorder="1" applyAlignment="1">
      <alignment horizontal="center"/>
    </xf>
    <xf numFmtId="2" fontId="2" fillId="0" borderId="0" xfId="0" applyNumberFormat="1" applyFont="1" applyBorder="1" applyAlignment="1">
      <alignment horizontal="center" vertical="top" wrapText="1"/>
    </xf>
    <xf numFmtId="2" fontId="18" fillId="0" borderId="13" xfId="0" applyNumberFormat="1" applyFont="1" applyBorder="1" applyAlignment="1">
      <alignment horizontal="center"/>
    </xf>
    <xf numFmtId="0" fontId="112" fillId="0" borderId="0" xfId="0" applyFont="1" applyAlignment="1">
      <alignment horizontal="center" vertical="center"/>
    </xf>
    <xf numFmtId="14" fontId="65" fillId="0" borderId="0" xfId="0" applyNumberFormat="1" applyFont="1" applyAlignment="1">
      <alignment horizontal="center" vertical="center"/>
    </xf>
    <xf numFmtId="2" fontId="30" fillId="0" borderId="0" xfId="0" applyNumberFormat="1" applyFont="1" applyBorder="1" applyAlignment="1">
      <alignment horizontal="center"/>
    </xf>
    <xf numFmtId="0" fontId="24" fillId="0" borderId="11" xfId="0" applyFont="1" applyBorder="1" applyAlignment="1">
      <alignment horizontal="left"/>
    </xf>
    <xf numFmtId="2" fontId="39" fillId="0" borderId="13" xfId="0" applyNumberFormat="1" applyFont="1" applyBorder="1" applyAlignment="1">
      <alignment horizontal="center" wrapText="1"/>
    </xf>
    <xf numFmtId="2" fontId="40" fillId="0" borderId="14" xfId="0" applyNumberFormat="1" applyFont="1" applyBorder="1" applyAlignment="1">
      <alignment horizontal="center" wrapText="1"/>
    </xf>
    <xf numFmtId="2" fontId="40" fillId="0" borderId="0" xfId="53" applyNumberFormat="1" applyFont="1" applyFill="1" applyBorder="1" applyAlignment="1">
      <alignment horizontal="center" vertical="center" wrapText="1"/>
      <protection/>
    </xf>
    <xf numFmtId="0" fontId="3" fillId="0" borderId="0" xfId="0" applyFont="1" applyBorder="1" applyAlignment="1">
      <alignment vertical="center"/>
    </xf>
    <xf numFmtId="0" fontId="86" fillId="0" borderId="0" xfId="0" applyFont="1" applyFill="1" applyAlignment="1">
      <alignment horizontal="center"/>
    </xf>
    <xf numFmtId="0" fontId="86" fillId="0" borderId="0" xfId="0" applyFont="1" applyAlignment="1">
      <alignment/>
    </xf>
    <xf numFmtId="0" fontId="81" fillId="0" borderId="0" xfId="0" applyFont="1" applyBorder="1" applyAlignment="1">
      <alignment horizontal="center" wrapText="1"/>
    </xf>
    <xf numFmtId="2" fontId="17" fillId="0" borderId="0" xfId="0" applyNumberFormat="1" applyFont="1" applyBorder="1" applyAlignment="1">
      <alignment horizontal="center" wrapText="1"/>
    </xf>
    <xf numFmtId="0" fontId="24" fillId="0" borderId="20" xfId="0" applyNumberFormat="1" applyFont="1" applyBorder="1" applyAlignment="1">
      <alignment vertical="center" wrapText="1"/>
    </xf>
    <xf numFmtId="0" fontId="24" fillId="0" borderId="11" xfId="0" applyNumberFormat="1" applyFont="1" applyBorder="1" applyAlignment="1">
      <alignment vertical="center" wrapText="1"/>
    </xf>
    <xf numFmtId="0" fontId="24" fillId="0" borderId="12" xfId="0" applyNumberFormat="1" applyFont="1" applyBorder="1" applyAlignment="1">
      <alignment vertical="center" wrapText="1"/>
    </xf>
    <xf numFmtId="0" fontId="108" fillId="0" borderId="0" xfId="0" applyNumberFormat="1" applyFont="1" applyBorder="1" applyAlignment="1">
      <alignment horizontal="center" vertical="center" wrapText="1"/>
    </xf>
    <xf numFmtId="0" fontId="108" fillId="0" borderId="13" xfId="0" applyNumberFormat="1" applyFont="1" applyBorder="1" applyAlignment="1">
      <alignment horizontal="center" vertical="center" wrapText="1"/>
    </xf>
    <xf numFmtId="0" fontId="24" fillId="0" borderId="12" xfId="0" applyFont="1" applyBorder="1" applyAlignment="1">
      <alignment/>
    </xf>
    <xf numFmtId="0" fontId="115" fillId="0" borderId="0" xfId="0" applyFont="1" applyAlignment="1">
      <alignment/>
    </xf>
    <xf numFmtId="0" fontId="116" fillId="0" borderId="0" xfId="0" applyFont="1" applyAlignment="1">
      <alignment/>
    </xf>
    <xf numFmtId="0" fontId="108" fillId="0" borderId="17" xfId="0" applyNumberFormat="1" applyFont="1" applyBorder="1" applyAlignment="1">
      <alignment horizontal="center" vertical="center" wrapText="1"/>
    </xf>
    <xf numFmtId="0" fontId="85" fillId="0" borderId="0" xfId="0" applyFont="1" applyBorder="1" applyAlignment="1">
      <alignment horizontal="center" vertical="center" wrapText="1"/>
    </xf>
    <xf numFmtId="0" fontId="0" fillId="0" borderId="0" xfId="0" applyAlignment="1">
      <alignment horizontal="center"/>
    </xf>
    <xf numFmtId="0" fontId="10" fillId="0" borderId="13" xfId="0" applyFont="1" applyBorder="1" applyAlignment="1">
      <alignment horizontal="center" vertical="center" wrapText="1"/>
    </xf>
    <xf numFmtId="0" fontId="63" fillId="0" borderId="11" xfId="0" applyFont="1" applyBorder="1" applyAlignment="1">
      <alignment horizontal="center" wrapText="1"/>
    </xf>
    <xf numFmtId="4" fontId="83" fillId="0" borderId="0" xfId="0" applyNumberFormat="1" applyFont="1" applyBorder="1" applyAlignment="1">
      <alignment horizontal="center" vertical="center" wrapText="1"/>
    </xf>
    <xf numFmtId="2" fontId="78" fillId="0" borderId="0" xfId="0" applyNumberFormat="1" applyFont="1" applyBorder="1" applyAlignment="1">
      <alignment horizontal="center" vertical="center" wrapText="1"/>
    </xf>
    <xf numFmtId="2" fontId="78" fillId="0" borderId="10" xfId="0" applyNumberFormat="1" applyFont="1" applyBorder="1" applyAlignment="1">
      <alignment horizontal="center" vertical="center" wrapText="1"/>
    </xf>
    <xf numFmtId="0" fontId="63" fillId="0" borderId="12" xfId="0" applyFont="1" applyBorder="1" applyAlignment="1">
      <alignment horizontal="center" wrapText="1"/>
    </xf>
    <xf numFmtId="4" fontId="83" fillId="0" borderId="13" xfId="0" applyNumberFormat="1" applyFont="1" applyBorder="1" applyAlignment="1">
      <alignment horizontal="center" vertical="center" wrapText="1"/>
    </xf>
    <xf numFmtId="2" fontId="78" fillId="0" borderId="13" xfId="0" applyNumberFormat="1" applyFont="1" applyBorder="1" applyAlignment="1">
      <alignment horizontal="center" vertical="center" wrapText="1"/>
    </xf>
    <xf numFmtId="2" fontId="78" fillId="0" borderId="14" xfId="0" applyNumberFormat="1" applyFont="1" applyBorder="1" applyAlignment="1">
      <alignment horizontal="center" vertical="center" wrapText="1"/>
    </xf>
    <xf numFmtId="0" fontId="21" fillId="0" borderId="11" xfId="0" applyFont="1" applyBorder="1" applyAlignment="1">
      <alignment horizontal="left"/>
    </xf>
    <xf numFmtId="0" fontId="21" fillId="0" borderId="12" xfId="0" applyFont="1" applyBorder="1" applyAlignment="1">
      <alignment horizontal="left"/>
    </xf>
    <xf numFmtId="2" fontId="17" fillId="0" borderId="0" xfId="0" applyNumberFormat="1" applyFont="1" applyBorder="1" applyAlignment="1">
      <alignment horizontal="center" vertical="center" wrapText="1"/>
    </xf>
    <xf numFmtId="0" fontId="111" fillId="0" borderId="0" xfId="0" applyFont="1" applyAlignment="1">
      <alignment horizontal="center"/>
    </xf>
    <xf numFmtId="0" fontId="118" fillId="0" borderId="0" xfId="0" applyFont="1" applyAlignment="1">
      <alignment/>
    </xf>
    <xf numFmtId="2" fontId="39" fillId="0" borderId="16" xfId="0" applyNumberFormat="1" applyFont="1" applyBorder="1" applyAlignment="1">
      <alignment horizontal="center" wrapText="1"/>
    </xf>
    <xf numFmtId="2" fontId="40" fillId="0" borderId="21" xfId="0" applyNumberFormat="1" applyFont="1" applyBorder="1" applyAlignment="1">
      <alignment horizontal="center" wrapText="1"/>
    </xf>
    <xf numFmtId="2" fontId="39" fillId="0" borderId="16" xfId="0" applyNumberFormat="1" applyFont="1" applyBorder="1" applyAlignment="1">
      <alignment horizontal="center" vertical="center" wrapText="1"/>
    </xf>
    <xf numFmtId="2" fontId="40" fillId="0" borderId="21" xfId="0" applyNumberFormat="1" applyFont="1" applyBorder="1" applyAlignment="1">
      <alignment horizontal="center" vertical="center" wrapText="1"/>
    </xf>
    <xf numFmtId="0" fontId="76" fillId="0" borderId="0" xfId="0" applyFont="1" applyBorder="1" applyAlignment="1">
      <alignment horizontal="center" wrapText="1"/>
    </xf>
    <xf numFmtId="0" fontId="113" fillId="0" borderId="0" xfId="0" applyFont="1" applyAlignment="1">
      <alignment/>
    </xf>
    <xf numFmtId="0" fontId="119" fillId="0" borderId="0" xfId="0" applyFont="1" applyAlignment="1">
      <alignment/>
    </xf>
    <xf numFmtId="0" fontId="0" fillId="0" borderId="0" xfId="0" applyAlignment="1">
      <alignment horizontal="justify" vertical="center" wrapText="1"/>
    </xf>
    <xf numFmtId="0" fontId="19" fillId="0" borderId="12" xfId="0" applyFont="1" applyBorder="1" applyAlignment="1">
      <alignment horizontal="left"/>
    </xf>
    <xf numFmtId="0" fontId="43" fillId="0" borderId="12" xfId="0" applyFont="1" applyBorder="1" applyAlignment="1">
      <alignment horizontal="center"/>
    </xf>
    <xf numFmtId="0" fontId="2" fillId="0" borderId="0" xfId="0" applyFont="1" applyBorder="1" applyAlignment="1">
      <alignment horizontal="center" vertical="center" wrapText="1"/>
    </xf>
    <xf numFmtId="0" fontId="0" fillId="0" borderId="11" xfId="53" applyFont="1" applyBorder="1" applyAlignment="1">
      <alignment horizontal="left"/>
      <protection/>
    </xf>
    <xf numFmtId="0" fontId="49" fillId="0" borderId="19" xfId="53" applyFont="1" applyFill="1" applyBorder="1" applyAlignment="1">
      <alignment horizontal="center" vertical="center" wrapText="1"/>
      <protection/>
    </xf>
    <xf numFmtId="2" fontId="39" fillId="0" borderId="0" xfId="53" applyNumberFormat="1" applyFont="1" applyFill="1" applyBorder="1" applyAlignment="1">
      <alignment horizontal="center" vertical="top" wrapText="1"/>
      <protection/>
    </xf>
    <xf numFmtId="2" fontId="40" fillId="0" borderId="10" xfId="53" applyNumberFormat="1" applyFont="1" applyFill="1" applyBorder="1" applyAlignment="1">
      <alignment horizontal="center" vertical="top" wrapText="1"/>
      <protection/>
    </xf>
    <xf numFmtId="0" fontId="123" fillId="0" borderId="0" xfId="0" applyFont="1" applyAlignment="1">
      <alignment/>
    </xf>
    <xf numFmtId="0" fontId="2" fillId="0" borderId="0" xfId="0" applyFont="1" applyAlignment="1">
      <alignment/>
    </xf>
    <xf numFmtId="2" fontId="25" fillId="0" borderId="0" xfId="0" applyNumberFormat="1" applyFont="1" applyFill="1" applyBorder="1" applyAlignment="1">
      <alignment horizontal="center"/>
    </xf>
    <xf numFmtId="2" fontId="97" fillId="0" borderId="0" xfId="0" applyNumberFormat="1" applyFont="1" applyFill="1" applyBorder="1" applyAlignment="1">
      <alignment horizontal="center"/>
    </xf>
    <xf numFmtId="0" fontId="19" fillId="0" borderId="11" xfId="0" applyFont="1" applyBorder="1" applyAlignment="1">
      <alignment horizontal="left"/>
    </xf>
    <xf numFmtId="2" fontId="18" fillId="0" borderId="13" xfId="0" applyNumberFormat="1" applyFont="1" applyBorder="1" applyAlignment="1">
      <alignment horizontal="center" wrapText="1"/>
    </xf>
    <xf numFmtId="0" fontId="3" fillId="0" borderId="0" xfId="0" applyFont="1" applyBorder="1" applyAlignment="1">
      <alignment horizontal="left"/>
    </xf>
    <xf numFmtId="0" fontId="104" fillId="0" borderId="0" xfId="0" applyFont="1" applyBorder="1" applyAlignment="1">
      <alignment horizontal="center"/>
    </xf>
    <xf numFmtId="0" fontId="104" fillId="0" borderId="13" xfId="0" applyFont="1" applyBorder="1" applyAlignment="1">
      <alignment horizontal="center"/>
    </xf>
    <xf numFmtId="0" fontId="23" fillId="0" borderId="11" xfId="0" applyFont="1" applyBorder="1" applyAlignment="1">
      <alignment horizontal="left" wrapText="1"/>
    </xf>
    <xf numFmtId="2" fontId="38" fillId="0" borderId="0" xfId="0" applyNumberFormat="1" applyFont="1" applyBorder="1" applyAlignment="1">
      <alignment horizontal="center" wrapText="1"/>
    </xf>
    <xf numFmtId="2" fontId="38" fillId="0" borderId="13" xfId="0" applyNumberFormat="1" applyFont="1" applyBorder="1" applyAlignment="1">
      <alignment horizontal="center" wrapText="1"/>
    </xf>
    <xf numFmtId="4" fontId="25" fillId="0" borderId="0" xfId="0" applyNumberFormat="1" applyFont="1" applyBorder="1" applyAlignment="1">
      <alignment horizontal="center"/>
    </xf>
    <xf numFmtId="2" fontId="2" fillId="0" borderId="0" xfId="0" applyNumberFormat="1" applyFont="1" applyBorder="1" applyAlignment="1">
      <alignment horizontal="center" wrapText="1"/>
    </xf>
    <xf numFmtId="0" fontId="77" fillId="0" borderId="12" xfId="0" applyFont="1" applyBorder="1" applyAlignment="1">
      <alignment horizontal="center"/>
    </xf>
    <xf numFmtId="0" fontId="125" fillId="0" borderId="12" xfId="53" applyFont="1" applyFill="1" applyBorder="1" applyAlignment="1">
      <alignment horizontal="center" vertical="center" wrapText="1"/>
      <protection/>
    </xf>
    <xf numFmtId="2" fontId="90" fillId="0" borderId="16" xfId="0" applyNumberFormat="1" applyFont="1" applyBorder="1" applyAlignment="1">
      <alignment horizontal="center" wrapText="1"/>
    </xf>
    <xf numFmtId="0" fontId="126" fillId="0" borderId="0" xfId="0" applyFont="1" applyBorder="1" applyAlignment="1">
      <alignment horizontal="center" vertical="center" wrapText="1"/>
    </xf>
    <xf numFmtId="171" fontId="59" fillId="0" borderId="0" xfId="0" applyNumberFormat="1" applyFont="1" applyBorder="1" applyAlignment="1">
      <alignment vertical="center" wrapText="1"/>
    </xf>
    <xf numFmtId="0" fontId="127" fillId="0" borderId="0" xfId="0" applyFont="1" applyBorder="1" applyAlignment="1">
      <alignment horizontal="center" vertical="center" wrapText="1"/>
    </xf>
    <xf numFmtId="0" fontId="128" fillId="0" borderId="0" xfId="0" applyFont="1" applyBorder="1" applyAlignment="1">
      <alignment horizontal="center" vertical="center" wrapText="1"/>
    </xf>
    <xf numFmtId="0" fontId="129" fillId="0" borderId="22" xfId="0" applyFont="1" applyBorder="1" applyAlignment="1">
      <alignment vertical="center"/>
    </xf>
    <xf numFmtId="0" fontId="24" fillId="0" borderId="12" xfId="0" applyFont="1" applyBorder="1" applyAlignment="1">
      <alignment horizontal="left"/>
    </xf>
    <xf numFmtId="0" fontId="130" fillId="0" borderId="0" xfId="0" applyFont="1" applyBorder="1" applyAlignment="1">
      <alignment horizontal="left"/>
    </xf>
    <xf numFmtId="0" fontId="130" fillId="0" borderId="13" xfId="0" applyFont="1" applyBorder="1" applyAlignment="1">
      <alignment horizontal="left"/>
    </xf>
    <xf numFmtId="0" fontId="33" fillId="0" borderId="11" xfId="0" applyFont="1" applyBorder="1" applyAlignment="1">
      <alignment horizontal="left"/>
    </xf>
    <xf numFmtId="0" fontId="19" fillId="0" borderId="23" xfId="0" applyFont="1" applyBorder="1" applyAlignment="1">
      <alignment horizontal="center"/>
    </xf>
    <xf numFmtId="0" fontId="19" fillId="0" borderId="17" xfId="0" applyFont="1" applyBorder="1" applyAlignment="1">
      <alignment horizontal="center"/>
    </xf>
    <xf numFmtId="0" fontId="10" fillId="0" borderId="17" xfId="0" applyFont="1" applyBorder="1" applyAlignment="1">
      <alignment horizontal="center" vertical="center" wrapText="1"/>
    </xf>
    <xf numFmtId="0" fontId="13" fillId="0" borderId="17" xfId="0" applyFont="1" applyBorder="1" applyAlignment="1">
      <alignment horizontal="center" vertical="center" wrapText="1"/>
    </xf>
    <xf numFmtId="0" fontId="84" fillId="0" borderId="17" xfId="0" applyFont="1" applyBorder="1" applyAlignment="1">
      <alignment horizontal="center" vertical="center" wrapText="1"/>
    </xf>
    <xf numFmtId="0" fontId="85" fillId="0" borderId="18" xfId="0" applyFont="1" applyBorder="1" applyAlignment="1">
      <alignment horizontal="center" vertical="center" wrapText="1"/>
    </xf>
    <xf numFmtId="0" fontId="109" fillId="0" borderId="13" xfId="0" applyFont="1" applyBorder="1" applyAlignment="1">
      <alignment horizontal="center"/>
    </xf>
    <xf numFmtId="0" fontId="54" fillId="0" borderId="11" xfId="0" applyFont="1" applyBorder="1" applyAlignment="1">
      <alignment horizontal="left"/>
    </xf>
    <xf numFmtId="0" fontId="58" fillId="0" borderId="17" xfId="0" applyFont="1" applyBorder="1" applyAlignment="1">
      <alignment horizontal="center" vertical="center" wrapText="1"/>
    </xf>
    <xf numFmtId="0" fontId="58" fillId="0" borderId="13" xfId="0" applyFont="1" applyBorder="1" applyAlignment="1">
      <alignment horizontal="center" vertical="center" wrapText="1"/>
    </xf>
    <xf numFmtId="0" fontId="19" fillId="0" borderId="11" xfId="0" applyFont="1" applyBorder="1" applyAlignment="1">
      <alignment horizontal="left" vertical="center" wrapText="1"/>
    </xf>
    <xf numFmtId="0" fontId="43" fillId="0" borderId="23" xfId="0" applyFont="1" applyBorder="1" applyAlignment="1">
      <alignment horizontal="left" vertical="center" wrapText="1"/>
    </xf>
    <xf numFmtId="0" fontId="43" fillId="0" borderId="12" xfId="0" applyFont="1" applyBorder="1" applyAlignment="1">
      <alignment horizontal="left" vertical="center" wrapText="1"/>
    </xf>
    <xf numFmtId="171" fontId="36" fillId="0" borderId="13" xfId="0" applyNumberFormat="1" applyFont="1" applyBorder="1" applyAlignment="1">
      <alignment vertical="center"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133" fillId="0" borderId="0" xfId="0" applyFont="1" applyAlignment="1">
      <alignment/>
    </xf>
    <xf numFmtId="0" fontId="111" fillId="0" borderId="0" xfId="0" applyFont="1" applyAlignment="1">
      <alignment/>
    </xf>
    <xf numFmtId="0" fontId="24" fillId="0" borderId="11" xfId="0" applyFont="1" applyBorder="1" applyAlignment="1">
      <alignment horizontal="center" vertical="center" wrapText="1"/>
    </xf>
    <xf numFmtId="0" fontId="24" fillId="0" borderId="0" xfId="0" applyFont="1" applyBorder="1" applyAlignment="1">
      <alignment horizontal="center" vertical="center" wrapText="1"/>
    </xf>
    <xf numFmtId="0" fontId="4" fillId="0" borderId="0" xfId="42" applyAlignment="1" applyProtection="1">
      <alignment/>
      <protection/>
    </xf>
    <xf numFmtId="0" fontId="8" fillId="0" borderId="0" xfId="0" applyFont="1" applyFill="1" applyAlignment="1">
      <alignment horizontal="center"/>
    </xf>
    <xf numFmtId="0" fontId="0" fillId="0" borderId="11" xfId="0" applyBorder="1" applyAlignment="1">
      <alignment horizontal="center"/>
    </xf>
    <xf numFmtId="0" fontId="25" fillId="0" borderId="0" xfId="0" applyFont="1" applyFill="1" applyBorder="1" applyAlignment="1">
      <alignment horizontal="center"/>
    </xf>
    <xf numFmtId="2" fontId="25" fillId="0" borderId="17" xfId="0" applyNumberFormat="1" applyFont="1" applyBorder="1" applyAlignment="1">
      <alignment horizontal="center"/>
    </xf>
    <xf numFmtId="2" fontId="22" fillId="0" borderId="17" xfId="0" applyNumberFormat="1" applyFont="1" applyBorder="1" applyAlignment="1">
      <alignment horizontal="center"/>
    </xf>
    <xf numFmtId="2" fontId="30" fillId="0" borderId="18" xfId="0" applyNumberFormat="1" applyFont="1" applyBorder="1" applyAlignment="1">
      <alignment horizontal="center"/>
    </xf>
    <xf numFmtId="0" fontId="24" fillId="0" borderId="12" xfId="0" applyFont="1" applyBorder="1" applyAlignment="1">
      <alignment vertical="center" wrapText="1"/>
    </xf>
    <xf numFmtId="0" fontId="24" fillId="0" borderId="13" xfId="0" applyFont="1" applyBorder="1" applyAlignment="1">
      <alignment vertical="center" wrapText="1"/>
    </xf>
    <xf numFmtId="0" fontId="20" fillId="0" borderId="0" xfId="0" applyFont="1" applyBorder="1" applyAlignment="1">
      <alignment horizontal="center" wrapText="1"/>
    </xf>
    <xf numFmtId="0" fontId="0" fillId="0" borderId="0" xfId="0" applyFont="1" applyAlignment="1">
      <alignment/>
    </xf>
    <xf numFmtId="0" fontId="2" fillId="0" borderId="0" xfId="0" applyFont="1" applyAlignment="1">
      <alignment horizontal="center"/>
    </xf>
    <xf numFmtId="0" fontId="134" fillId="0" borderId="0" xfId="0" applyFont="1" applyBorder="1" applyAlignment="1">
      <alignment horizontal="center"/>
    </xf>
    <xf numFmtId="2" fontId="135" fillId="0" borderId="0" xfId="0" applyNumberFormat="1" applyFont="1" applyBorder="1" applyAlignment="1">
      <alignment horizontal="center"/>
    </xf>
    <xf numFmtId="0" fontId="110" fillId="0" borderId="13" xfId="0" applyFont="1" applyBorder="1" applyAlignment="1">
      <alignment horizontal="center"/>
    </xf>
    <xf numFmtId="0" fontId="21" fillId="0" borderId="23" xfId="0" applyFont="1" applyBorder="1" applyAlignment="1">
      <alignment horizontal="left"/>
    </xf>
    <xf numFmtId="0" fontId="110" fillId="0" borderId="17" xfId="0" applyFont="1" applyBorder="1" applyAlignment="1">
      <alignment horizontal="center"/>
    </xf>
    <xf numFmtId="2" fontId="97" fillId="0" borderId="17" xfId="0" applyNumberFormat="1" applyFont="1" applyFill="1" applyBorder="1" applyAlignment="1">
      <alignment horizontal="center"/>
    </xf>
    <xf numFmtId="0" fontId="51" fillId="0" borderId="11" xfId="0" applyFont="1" applyBorder="1" applyAlignment="1">
      <alignment horizontal="left"/>
    </xf>
    <xf numFmtId="0" fontId="0" fillId="0" borderId="0" xfId="0" applyAlignment="1">
      <alignment horizontal="justify" vertical="justify" wrapText="1"/>
    </xf>
    <xf numFmtId="0" fontId="51" fillId="0" borderId="23" xfId="0" applyFont="1" applyBorder="1" applyAlignment="1">
      <alignment horizontal="left"/>
    </xf>
    <xf numFmtId="0" fontId="58" fillId="0" borderId="17" xfId="0" applyFont="1" applyBorder="1" applyAlignment="1">
      <alignment horizontal="center"/>
    </xf>
    <xf numFmtId="2" fontId="135" fillId="0" borderId="17" xfId="0" applyNumberFormat="1" applyFont="1" applyBorder="1" applyAlignment="1">
      <alignment horizontal="center"/>
    </xf>
    <xf numFmtId="0" fontId="51" fillId="0" borderId="12" xfId="0" applyFont="1" applyBorder="1" applyAlignment="1">
      <alignment horizontal="left"/>
    </xf>
    <xf numFmtId="2" fontId="135" fillId="0" borderId="13" xfId="0" applyNumberFormat="1" applyFont="1" applyBorder="1" applyAlignment="1">
      <alignment horizontal="center"/>
    </xf>
    <xf numFmtId="0" fontId="24" fillId="0" borderId="11" xfId="0" applyFont="1" applyBorder="1" applyAlignment="1">
      <alignment horizontal="left" vertical="center" wrapText="1"/>
    </xf>
    <xf numFmtId="0" fontId="0" fillId="0" borderId="12" xfId="0" applyBorder="1" applyAlignment="1">
      <alignment horizontal="center"/>
    </xf>
    <xf numFmtId="0" fontId="25" fillId="0" borderId="13" xfId="0" applyFont="1" applyFill="1" applyBorder="1" applyAlignment="1">
      <alignment horizontal="center"/>
    </xf>
    <xf numFmtId="0" fontId="0" fillId="0" borderId="11" xfId="0" applyBorder="1" applyAlignment="1">
      <alignment horizontal="left"/>
    </xf>
    <xf numFmtId="0" fontId="116" fillId="0" borderId="11" xfId="0" applyFont="1" applyBorder="1" applyAlignment="1">
      <alignment horizontal="left"/>
    </xf>
    <xf numFmtId="0" fontId="137" fillId="0" borderId="0" xfId="0" applyFont="1" applyAlignment="1">
      <alignment/>
    </xf>
    <xf numFmtId="0" fontId="133" fillId="0" borderId="0" xfId="0" applyFont="1" applyAlignment="1">
      <alignment horizontal="center"/>
    </xf>
    <xf numFmtId="0" fontId="133" fillId="0" borderId="0" xfId="0" applyFont="1" applyBorder="1" applyAlignment="1">
      <alignment horizontal="center"/>
    </xf>
    <xf numFmtId="0" fontId="24" fillId="0" borderId="17" xfId="0" applyFont="1" applyBorder="1" applyAlignment="1">
      <alignment horizontal="center" vertical="center" wrapText="1"/>
    </xf>
    <xf numFmtId="0" fontId="24" fillId="0" borderId="13" xfId="0" applyFont="1" applyBorder="1" applyAlignment="1">
      <alignment horizontal="center" vertical="center" wrapText="1"/>
    </xf>
    <xf numFmtId="0" fontId="3" fillId="0" borderId="16" xfId="0" applyFont="1" applyBorder="1" applyAlignment="1">
      <alignment horizontal="center"/>
    </xf>
    <xf numFmtId="0" fontId="66" fillId="0" borderId="17" xfId="0" applyFont="1" applyBorder="1" applyAlignment="1">
      <alignment horizontal="center"/>
    </xf>
    <xf numFmtId="0" fontId="49" fillId="0" borderId="12" xfId="53" applyFont="1" applyFill="1" applyBorder="1" applyAlignment="1">
      <alignment horizontal="center" vertical="center" wrapText="1"/>
      <protection/>
    </xf>
    <xf numFmtId="0" fontId="102" fillId="0" borderId="0" xfId="0" applyFont="1" applyBorder="1" applyAlignment="1">
      <alignment horizontal="center" vertical="center"/>
    </xf>
    <xf numFmtId="0" fontId="129" fillId="0" borderId="0" xfId="0" applyFont="1" applyBorder="1" applyAlignment="1">
      <alignment vertical="center"/>
    </xf>
    <xf numFmtId="0" fontId="130" fillId="0" borderId="0" xfId="0" applyFont="1" applyBorder="1" applyAlignment="1">
      <alignment horizontal="center"/>
    </xf>
    <xf numFmtId="0" fontId="130" fillId="0" borderId="13" xfId="0" applyFont="1" applyBorder="1" applyAlignment="1">
      <alignment horizontal="center"/>
    </xf>
    <xf numFmtId="0" fontId="46" fillId="0" borderId="0" xfId="0" applyFont="1" applyBorder="1" applyAlignment="1">
      <alignment horizontal="center"/>
    </xf>
    <xf numFmtId="0" fontId="117" fillId="0" borderId="0" xfId="0" applyFont="1" applyAlignment="1">
      <alignment vertical="center" wrapText="1"/>
    </xf>
    <xf numFmtId="0" fontId="63" fillId="0" borderId="0" xfId="0" applyFont="1" applyAlignment="1">
      <alignment/>
    </xf>
    <xf numFmtId="0" fontId="63" fillId="0" borderId="0" xfId="0" applyFont="1" applyAlignment="1">
      <alignment vertical="center" wrapText="1"/>
    </xf>
    <xf numFmtId="0" fontId="63" fillId="0" borderId="0" xfId="0" applyFont="1" applyBorder="1" applyAlignment="1">
      <alignment vertical="center" wrapText="1"/>
    </xf>
    <xf numFmtId="2" fontId="0" fillId="0" borderId="0" xfId="0" applyNumberFormat="1" applyAlignment="1">
      <alignment wrapText="1"/>
    </xf>
    <xf numFmtId="0" fontId="63" fillId="0" borderId="0" xfId="0" applyFont="1" applyAlignment="1">
      <alignment horizontal="justify" vertical="justify" wrapText="1"/>
    </xf>
    <xf numFmtId="0" fontId="63" fillId="0" borderId="0" xfId="0" applyFont="1" applyAlignment="1">
      <alignment/>
    </xf>
    <xf numFmtId="0" fontId="23" fillId="0" borderId="11" xfId="0" applyFont="1" applyFill="1" applyBorder="1" applyAlignment="1">
      <alignment horizontal="left" wrapText="1"/>
    </xf>
    <xf numFmtId="0" fontId="21" fillId="0" borderId="11" xfId="0" applyFont="1" applyFill="1" applyBorder="1" applyAlignment="1">
      <alignment horizontal="left"/>
    </xf>
    <xf numFmtId="0" fontId="21" fillId="0" borderId="12" xfId="0" applyFont="1" applyFill="1" applyBorder="1" applyAlignment="1">
      <alignment horizontal="left"/>
    </xf>
    <xf numFmtId="0" fontId="19" fillId="0" borderId="11" xfId="0" applyFont="1" applyFill="1" applyBorder="1" applyAlignment="1">
      <alignment horizontal="left"/>
    </xf>
    <xf numFmtId="0" fontId="63" fillId="0" borderId="12" xfId="0" applyFont="1" applyBorder="1" applyAlignment="1">
      <alignment horizontal="left"/>
    </xf>
    <xf numFmtId="0" fontId="108" fillId="0" borderId="13" xfId="0" applyFont="1" applyBorder="1" applyAlignment="1">
      <alignment horizontal="center"/>
    </xf>
    <xf numFmtId="2" fontId="97" fillId="0" borderId="13" xfId="0" applyNumberFormat="1" applyFont="1" applyBorder="1" applyAlignment="1">
      <alignment horizontal="center"/>
    </xf>
    <xf numFmtId="0" fontId="37" fillId="0" borderId="13" xfId="0" applyFont="1" applyBorder="1" applyAlignment="1">
      <alignment horizontal="center"/>
    </xf>
    <xf numFmtId="2" fontId="37" fillId="0" borderId="13" xfId="0" applyNumberFormat="1" applyFont="1" applyBorder="1" applyAlignment="1">
      <alignment horizontal="center"/>
    </xf>
    <xf numFmtId="2" fontId="37" fillId="0" borderId="14" xfId="0" applyNumberFormat="1" applyFont="1" applyBorder="1" applyAlignment="1">
      <alignment horizontal="center"/>
    </xf>
    <xf numFmtId="2" fontId="22" fillId="0" borderId="0" xfId="0" applyNumberFormat="1" applyFont="1" applyFill="1" applyBorder="1" applyAlignment="1">
      <alignment horizontal="center"/>
    </xf>
    <xf numFmtId="0" fontId="175" fillId="0" borderId="0" xfId="0" applyFont="1" applyAlignment="1">
      <alignment horizontal="left"/>
    </xf>
    <xf numFmtId="0" fontId="175" fillId="0" borderId="0" xfId="0" applyFont="1" applyAlignment="1">
      <alignment/>
    </xf>
    <xf numFmtId="0" fontId="141" fillId="0" borderId="0" xfId="0" applyFont="1" applyAlignment="1">
      <alignment horizontal="center"/>
    </xf>
    <xf numFmtId="0" fontId="56" fillId="0" borderId="11" xfId="0" applyFont="1" applyBorder="1" applyAlignment="1">
      <alignment horizontal="left" vertical="center"/>
    </xf>
    <xf numFmtId="0" fontId="56" fillId="0" borderId="12" xfId="0" applyFont="1" applyBorder="1" applyAlignment="1">
      <alignment horizontal="left" vertical="center"/>
    </xf>
    <xf numFmtId="2" fontId="176" fillId="0" borderId="0" xfId="0" applyNumberFormat="1" applyFont="1" applyAlignment="1">
      <alignment horizontal="center" vertical="center"/>
    </xf>
    <xf numFmtId="0" fontId="142" fillId="0" borderId="0" xfId="0" applyFont="1" applyBorder="1" applyAlignment="1">
      <alignment/>
    </xf>
    <xf numFmtId="0" fontId="66" fillId="32" borderId="0" xfId="0" applyFont="1" applyFill="1" applyBorder="1" applyAlignment="1">
      <alignment horizontal="center"/>
    </xf>
    <xf numFmtId="0" fontId="173" fillId="0" borderId="0" xfId="0" applyFont="1" applyAlignment="1">
      <alignment/>
    </xf>
    <xf numFmtId="0" fontId="116" fillId="0" borderId="0" xfId="0" applyFont="1" applyBorder="1" applyAlignment="1">
      <alignment horizontal="center"/>
    </xf>
    <xf numFmtId="0" fontId="116" fillId="0" borderId="13" xfId="0" applyFont="1" applyBorder="1" applyAlignment="1">
      <alignment horizontal="center"/>
    </xf>
    <xf numFmtId="0" fontId="114" fillId="0" borderId="0" xfId="0" applyFont="1" applyBorder="1" applyAlignment="1">
      <alignment horizontal="center" vertical="center" wrapText="1"/>
    </xf>
    <xf numFmtId="2" fontId="166" fillId="0" borderId="13" xfId="0" applyNumberFormat="1" applyFont="1" applyBorder="1" applyAlignment="1">
      <alignment horizontal="center"/>
    </xf>
    <xf numFmtId="0" fontId="177" fillId="0" borderId="12" xfId="0" applyFont="1" applyBorder="1" applyAlignment="1">
      <alignment horizontal="center"/>
    </xf>
    <xf numFmtId="0" fontId="178" fillId="0" borderId="13" xfId="0" applyFont="1" applyBorder="1" applyAlignment="1">
      <alignment horizontal="center"/>
    </xf>
    <xf numFmtId="0" fontId="179" fillId="0" borderId="13" xfId="0" applyFont="1" applyBorder="1" applyAlignment="1">
      <alignment horizontal="center"/>
    </xf>
    <xf numFmtId="2" fontId="180" fillId="0" borderId="13" xfId="0" applyNumberFormat="1" applyFont="1" applyBorder="1" applyAlignment="1">
      <alignment horizontal="center"/>
    </xf>
    <xf numFmtId="2" fontId="181" fillId="0" borderId="14" xfId="0" applyNumberFormat="1" applyFont="1" applyBorder="1" applyAlignment="1">
      <alignment horizontal="center"/>
    </xf>
    <xf numFmtId="0" fontId="45" fillId="0" borderId="23" xfId="53" applyFont="1" applyFill="1" applyBorder="1" applyAlignment="1">
      <alignment horizontal="left" vertical="center" wrapText="1"/>
      <protection/>
    </xf>
    <xf numFmtId="0" fontId="63" fillId="0" borderId="17" xfId="53" applyFont="1" applyFill="1" applyBorder="1" applyAlignment="1">
      <alignment horizontal="center" vertical="center" wrapText="1"/>
      <protection/>
    </xf>
    <xf numFmtId="2" fontId="90" fillId="0" borderId="17" xfId="53" applyNumberFormat="1" applyFont="1" applyFill="1" applyBorder="1" applyAlignment="1">
      <alignment horizontal="center" vertical="center" wrapText="1"/>
      <protection/>
    </xf>
    <xf numFmtId="0" fontId="38" fillId="0" borderId="17" xfId="53" applyFont="1" applyFill="1" applyBorder="1" applyAlignment="1">
      <alignment horizontal="center" vertical="center" wrapText="1"/>
      <protection/>
    </xf>
    <xf numFmtId="4" fontId="39" fillId="0" borderId="17" xfId="53" applyNumberFormat="1" applyFont="1" applyFill="1" applyBorder="1" applyAlignment="1">
      <alignment horizontal="center" vertical="center" wrapText="1"/>
      <protection/>
    </xf>
    <xf numFmtId="2" fontId="40" fillId="0" borderId="18" xfId="53" applyNumberFormat="1" applyFont="1" applyFill="1" applyBorder="1" applyAlignment="1">
      <alignment horizontal="center" vertical="center" wrapText="1"/>
      <protection/>
    </xf>
    <xf numFmtId="0" fontId="63" fillId="0" borderId="13" xfId="53" applyFont="1" applyFill="1" applyBorder="1" applyAlignment="1">
      <alignment horizontal="center" vertical="center" wrapText="1"/>
      <protection/>
    </xf>
    <xf numFmtId="4" fontId="39" fillId="0" borderId="13" xfId="53" applyNumberFormat="1" applyFont="1" applyFill="1" applyBorder="1" applyAlignment="1">
      <alignment horizontal="center" vertical="center" wrapText="1"/>
      <protection/>
    </xf>
    <xf numFmtId="2" fontId="40" fillId="0" borderId="14" xfId="53" applyNumberFormat="1" applyFont="1" applyFill="1" applyBorder="1" applyAlignment="1">
      <alignment horizontal="center" vertical="center" wrapText="1"/>
      <protection/>
    </xf>
    <xf numFmtId="0" fontId="133" fillId="0" borderId="0" xfId="0" applyFont="1" applyAlignment="1">
      <alignment horizontal="center"/>
    </xf>
    <xf numFmtId="0" fontId="133" fillId="0" borderId="0" xfId="0" applyFont="1" applyBorder="1" applyAlignment="1">
      <alignment horizontal="center"/>
    </xf>
    <xf numFmtId="0" fontId="133" fillId="0" borderId="10" xfId="0" applyFont="1" applyBorder="1" applyAlignment="1">
      <alignment horizontal="center"/>
    </xf>
    <xf numFmtId="0" fontId="49" fillId="0" borderId="0" xfId="0" applyFont="1" applyBorder="1" applyAlignment="1">
      <alignment horizontal="center" vertical="center" wrapText="1"/>
    </xf>
    <xf numFmtId="0" fontId="20" fillId="0" borderId="23" xfId="0" applyFont="1" applyBorder="1" applyAlignment="1">
      <alignment horizontal="center" wrapText="1"/>
    </xf>
    <xf numFmtId="0" fontId="20" fillId="0" borderId="17" xfId="0" applyFont="1" applyBorder="1" applyAlignment="1">
      <alignment horizontal="center" wrapText="1"/>
    </xf>
    <xf numFmtId="0" fontId="20" fillId="0" borderId="18" xfId="0" applyFont="1" applyBorder="1" applyAlignment="1">
      <alignment horizontal="center" wrapText="1"/>
    </xf>
    <xf numFmtId="0" fontId="182" fillId="0" borderId="23" xfId="0" applyFont="1" applyBorder="1" applyAlignment="1">
      <alignment horizontal="center" wrapText="1"/>
    </xf>
    <xf numFmtId="0" fontId="182" fillId="0" borderId="17" xfId="0" applyFont="1" applyBorder="1" applyAlignment="1">
      <alignment horizontal="center" wrapText="1"/>
    </xf>
    <xf numFmtId="0" fontId="182" fillId="0" borderId="18" xfId="0" applyFont="1" applyBorder="1" applyAlignment="1">
      <alignment horizontal="center" wrapText="1"/>
    </xf>
    <xf numFmtId="0" fontId="20" fillId="0" borderId="23" xfId="0" applyFont="1" applyBorder="1" applyAlignment="1">
      <alignment horizontal="center"/>
    </xf>
    <xf numFmtId="0" fontId="20" fillId="0" borderId="17" xfId="0" applyFont="1" applyBorder="1" applyAlignment="1">
      <alignment horizontal="center"/>
    </xf>
    <xf numFmtId="0" fontId="20" fillId="0" borderId="18" xfId="0" applyFont="1" applyBorder="1" applyAlignment="1">
      <alignment horizont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8" xfId="0" applyFont="1" applyBorder="1" applyAlignment="1">
      <alignment horizontal="center" vertical="center" wrapText="1"/>
    </xf>
    <xf numFmtId="0" fontId="120" fillId="0" borderId="15" xfId="0" applyFont="1" applyBorder="1" applyAlignment="1">
      <alignment horizontal="center" vertical="center"/>
    </xf>
    <xf numFmtId="0" fontId="120" fillId="0" borderId="16" xfId="0" applyFont="1" applyBorder="1" applyAlignment="1">
      <alignment horizontal="center" vertical="center"/>
    </xf>
    <xf numFmtId="0" fontId="120" fillId="0" borderId="21" xfId="0" applyFont="1" applyBorder="1" applyAlignment="1">
      <alignment horizontal="center" vertical="center"/>
    </xf>
    <xf numFmtId="0" fontId="82" fillId="0" borderId="23" xfId="0" applyFont="1" applyBorder="1" applyAlignment="1">
      <alignment horizontal="justify" vertical="center" wrapText="1" shrinkToFit="1"/>
    </xf>
    <xf numFmtId="0" fontId="82" fillId="0" borderId="17" xfId="0" applyFont="1" applyBorder="1" applyAlignment="1">
      <alignment horizontal="justify" vertical="center" wrapText="1" shrinkToFit="1"/>
    </xf>
    <xf numFmtId="0" fontId="82" fillId="0" borderId="18" xfId="0" applyFont="1" applyBorder="1" applyAlignment="1">
      <alignment horizontal="justify" vertical="center" wrapText="1" shrinkToFit="1"/>
    </xf>
    <xf numFmtId="0" fontId="82" fillId="0" borderId="11" xfId="0" applyFont="1" applyBorder="1" applyAlignment="1">
      <alignment horizontal="justify" vertical="center" wrapText="1" shrinkToFit="1"/>
    </xf>
    <xf numFmtId="0" fontId="82" fillId="0" borderId="0" xfId="0" applyFont="1" applyBorder="1" applyAlignment="1">
      <alignment horizontal="justify" vertical="center" wrapText="1" shrinkToFit="1"/>
    </xf>
    <xf numFmtId="0" fontId="82" fillId="0" borderId="10" xfId="0" applyFont="1" applyBorder="1" applyAlignment="1">
      <alignment horizontal="justify" vertical="center" wrapText="1" shrinkToFit="1"/>
    </xf>
    <xf numFmtId="0" fontId="82" fillId="0" borderId="12" xfId="0" applyFont="1" applyBorder="1" applyAlignment="1">
      <alignment horizontal="justify" vertical="center" wrapText="1" shrinkToFit="1"/>
    </xf>
    <xf numFmtId="0" fontId="82" fillId="0" borderId="13" xfId="0" applyFont="1" applyBorder="1" applyAlignment="1">
      <alignment horizontal="justify" vertical="center" wrapText="1" shrinkToFit="1"/>
    </xf>
    <xf numFmtId="0" fontId="82" fillId="0" borderId="14" xfId="0" applyFont="1" applyBorder="1" applyAlignment="1">
      <alignment horizontal="justify" vertical="center" wrapText="1" shrinkToFit="1"/>
    </xf>
    <xf numFmtId="0" fontId="124" fillId="0" borderId="24" xfId="0" applyFont="1" applyBorder="1" applyAlignment="1">
      <alignment horizontal="center" vertical="center" wrapText="1"/>
    </xf>
    <xf numFmtId="0" fontId="124" fillId="0" borderId="25" xfId="0" applyFont="1" applyBorder="1" applyAlignment="1">
      <alignment horizontal="center" vertical="center" wrapText="1"/>
    </xf>
    <xf numFmtId="0" fontId="124" fillId="0" borderId="26" xfId="0" applyFont="1" applyBorder="1" applyAlignment="1">
      <alignment horizontal="center" vertical="center" wrapText="1"/>
    </xf>
    <xf numFmtId="0" fontId="82" fillId="0" borderId="23" xfId="0" applyFont="1" applyBorder="1" applyAlignment="1">
      <alignment horizontal="justify" vertical="center" wrapText="1"/>
    </xf>
    <xf numFmtId="0" fontId="82" fillId="0" borderId="17" xfId="0" applyFont="1" applyBorder="1" applyAlignment="1">
      <alignment horizontal="justify" vertical="center" wrapText="1"/>
    </xf>
    <xf numFmtId="0" fontId="82" fillId="0" borderId="18" xfId="0" applyFont="1" applyBorder="1" applyAlignment="1">
      <alignment horizontal="justify" vertical="center" wrapText="1"/>
    </xf>
    <xf numFmtId="0" fontId="82" fillId="0" borderId="11" xfId="0" applyFont="1" applyBorder="1" applyAlignment="1">
      <alignment horizontal="justify" vertical="center" wrapText="1"/>
    </xf>
    <xf numFmtId="0" fontId="82" fillId="0" borderId="0" xfId="0" applyFont="1" applyBorder="1" applyAlignment="1">
      <alignment horizontal="justify" vertical="center" wrapText="1"/>
    </xf>
    <xf numFmtId="0" fontId="82" fillId="0" borderId="10" xfId="0" applyFont="1" applyBorder="1" applyAlignment="1">
      <alignment horizontal="justify" vertical="center" wrapText="1"/>
    </xf>
    <xf numFmtId="0" fontId="82" fillId="0" borderId="12" xfId="0" applyFont="1" applyBorder="1" applyAlignment="1">
      <alignment horizontal="justify" vertical="center" wrapText="1"/>
    </xf>
    <xf numFmtId="0" fontId="82" fillId="0" borderId="13" xfId="0" applyFont="1" applyBorder="1" applyAlignment="1">
      <alignment horizontal="justify" vertical="center" wrapText="1"/>
    </xf>
    <xf numFmtId="0" fontId="82" fillId="0" borderId="14" xfId="0" applyFont="1" applyBorder="1" applyAlignment="1">
      <alignment horizontal="justify" vertical="center" wrapText="1"/>
    </xf>
    <xf numFmtId="0" fontId="82" fillId="0" borderId="23" xfId="0" applyFont="1" applyBorder="1" applyAlignment="1">
      <alignment horizontal="justify" vertical="center"/>
    </xf>
    <xf numFmtId="0" fontId="82" fillId="0" borderId="17" xfId="0" applyFont="1" applyBorder="1" applyAlignment="1">
      <alignment horizontal="justify" vertical="center"/>
    </xf>
    <xf numFmtId="0" fontId="82" fillId="0" borderId="18" xfId="0" applyFont="1" applyBorder="1" applyAlignment="1">
      <alignment horizontal="justify" vertical="center"/>
    </xf>
    <xf numFmtId="0" fontId="82" fillId="0" borderId="12" xfId="0" applyFont="1" applyBorder="1" applyAlignment="1">
      <alignment horizontal="justify" vertical="center"/>
    </xf>
    <xf numFmtId="0" fontId="82" fillId="0" borderId="13" xfId="0" applyFont="1" applyBorder="1" applyAlignment="1">
      <alignment horizontal="justify" vertical="center"/>
    </xf>
    <xf numFmtId="0" fontId="82" fillId="0" borderId="14" xfId="0" applyFont="1" applyBorder="1" applyAlignment="1">
      <alignment horizontal="justify" vertical="center"/>
    </xf>
    <xf numFmtId="0" fontId="114" fillId="0" borderId="0" xfId="0" applyFont="1" applyBorder="1" applyAlignment="1">
      <alignment horizontal="center" vertical="center" wrapText="1"/>
    </xf>
    <xf numFmtId="0" fontId="20" fillId="0" borderId="11" xfId="0" applyFont="1" applyBorder="1" applyAlignment="1">
      <alignment horizontal="center" wrapText="1"/>
    </xf>
    <xf numFmtId="0" fontId="20" fillId="0" borderId="0" xfId="0" applyFont="1" applyBorder="1" applyAlignment="1">
      <alignment horizontal="center" wrapText="1"/>
    </xf>
    <xf numFmtId="0" fontId="20" fillId="0" borderId="10" xfId="0" applyFont="1" applyBorder="1" applyAlignment="1">
      <alignment horizont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0" borderId="0" xfId="0" applyFont="1" applyBorder="1" applyAlignment="1">
      <alignment horizontal="center" vertical="center" wrapText="1"/>
    </xf>
    <xf numFmtId="0" fontId="0" fillId="0" borderId="0" xfId="0" applyBorder="1" applyAlignment="1">
      <alignment horizontal="center" vertical="center" wrapText="1"/>
    </xf>
    <xf numFmtId="0" fontId="12" fillId="0" borderId="22" xfId="0" applyFont="1" applyBorder="1" applyAlignment="1">
      <alignment horizontal="center" vertical="center" wrapText="1"/>
    </xf>
    <xf numFmtId="0" fontId="12" fillId="0" borderId="2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49" fillId="0" borderId="10" xfId="0" applyFont="1" applyBorder="1" applyAlignment="1">
      <alignment horizontal="center" vertical="center" wrapText="1"/>
    </xf>
    <xf numFmtId="0" fontId="24" fillId="0" borderId="29" xfId="0" applyFont="1" applyBorder="1" applyAlignment="1">
      <alignment horizontal="center"/>
    </xf>
    <xf numFmtId="0" fontId="24" fillId="0" borderId="30" xfId="0" applyFont="1" applyBorder="1" applyAlignment="1">
      <alignment horizontal="center"/>
    </xf>
    <xf numFmtId="0" fontId="24" fillId="0" borderId="31" xfId="0" applyFont="1" applyBorder="1" applyAlignment="1">
      <alignment horizontal="center"/>
    </xf>
    <xf numFmtId="0" fontId="63" fillId="0" borderId="0" xfId="0" applyFont="1" applyAlignment="1">
      <alignment horizontal="justify" vertical="center" wrapText="1"/>
    </xf>
    <xf numFmtId="0" fontId="77" fillId="0" borderId="29" xfId="0" applyFont="1" applyBorder="1" applyAlignment="1">
      <alignment horizontal="center"/>
    </xf>
    <xf numFmtId="0" fontId="77" fillId="0" borderId="30" xfId="0" applyFont="1" applyBorder="1" applyAlignment="1">
      <alignment horizontal="center"/>
    </xf>
    <xf numFmtId="0" fontId="77" fillId="0" borderId="31" xfId="0" applyFont="1" applyBorder="1" applyAlignment="1">
      <alignment horizontal="center"/>
    </xf>
    <xf numFmtId="0" fontId="102" fillId="0" borderId="20" xfId="0" applyFont="1" applyBorder="1" applyAlignment="1">
      <alignment horizontal="center" vertical="center"/>
    </xf>
    <xf numFmtId="0" fontId="102" fillId="0" borderId="22" xfId="0" applyFont="1" applyBorder="1" applyAlignment="1">
      <alignment horizontal="center" vertical="center"/>
    </xf>
    <xf numFmtId="0" fontId="66" fillId="0" borderId="23" xfId="0" applyFont="1" applyBorder="1" applyAlignment="1">
      <alignment horizontal="center" vertical="center"/>
    </xf>
    <xf numFmtId="0" fontId="66" fillId="0" borderId="18" xfId="0" applyFont="1" applyBorder="1" applyAlignment="1">
      <alignment horizontal="center" vertical="center"/>
    </xf>
    <xf numFmtId="0" fontId="112" fillId="0" borderId="0" xfId="0" applyFont="1" applyAlignment="1">
      <alignment horizontal="center" vertical="center"/>
    </xf>
    <xf numFmtId="0" fontId="65" fillId="0" borderId="17" xfId="0" applyFont="1" applyBorder="1" applyAlignment="1">
      <alignment horizontal="center" vertical="center"/>
    </xf>
    <xf numFmtId="0" fontId="65" fillId="0" borderId="0" xfId="0" applyFont="1" applyBorder="1" applyAlignment="1">
      <alignment horizontal="center" vertical="center"/>
    </xf>
    <xf numFmtId="0" fontId="41" fillId="0" borderId="23" xfId="0" applyFont="1" applyBorder="1" applyAlignment="1">
      <alignment horizontal="center"/>
    </xf>
    <xf numFmtId="0" fontId="41" fillId="0" borderId="17" xfId="0" applyFont="1" applyBorder="1" applyAlignment="1">
      <alignment horizontal="center"/>
    </xf>
    <xf numFmtId="0" fontId="41" fillId="0" borderId="18" xfId="0" applyFont="1" applyBorder="1" applyAlignment="1">
      <alignment horizontal="center"/>
    </xf>
    <xf numFmtId="0" fontId="14" fillId="0" borderId="32" xfId="53" applyFont="1" applyFill="1" applyBorder="1" applyAlignment="1">
      <alignment horizontal="center" vertical="center" wrapText="1"/>
      <protection/>
    </xf>
    <xf numFmtId="0" fontId="14" fillId="0" borderId="33" xfId="53" applyFont="1" applyFill="1" applyBorder="1" applyAlignment="1">
      <alignment horizontal="center" vertical="center" wrapText="1"/>
      <protection/>
    </xf>
    <xf numFmtId="0" fontId="14" fillId="0" borderId="34" xfId="53" applyFont="1" applyFill="1" applyBorder="1" applyAlignment="1">
      <alignment horizontal="center" vertical="center" wrapText="1"/>
      <protection/>
    </xf>
    <xf numFmtId="0" fontId="11" fillId="0" borderId="24" xfId="53" applyFont="1" applyFill="1" applyBorder="1" applyAlignment="1">
      <alignment horizontal="center" vertical="center" wrapText="1"/>
      <protection/>
    </xf>
    <xf numFmtId="0" fontId="11" fillId="0" borderId="25" xfId="53" applyFont="1" applyFill="1" applyBorder="1" applyAlignment="1">
      <alignment horizontal="center" vertical="center" wrapText="1"/>
      <protection/>
    </xf>
    <xf numFmtId="0" fontId="11" fillId="0" borderId="26" xfId="53" applyFont="1" applyFill="1" applyBorder="1" applyAlignment="1">
      <alignment horizontal="center" vertical="center" wrapText="1"/>
      <protection/>
    </xf>
    <xf numFmtId="0" fontId="19" fillId="0" borderId="0" xfId="0" applyFont="1" applyAlignment="1">
      <alignment horizontal="justify" vertical="center" wrapText="1"/>
    </xf>
    <xf numFmtId="0" fontId="66" fillId="0" borderId="15" xfId="0" applyFont="1" applyBorder="1" applyAlignment="1">
      <alignment horizontal="center"/>
    </xf>
    <xf numFmtId="0" fontId="66" fillId="0" borderId="16" xfId="0" applyFont="1" applyBorder="1" applyAlignment="1">
      <alignment horizontal="center"/>
    </xf>
    <xf numFmtId="0" fontId="66" fillId="0" borderId="21" xfId="0" applyFont="1" applyBorder="1" applyAlignment="1">
      <alignment horizontal="center"/>
    </xf>
    <xf numFmtId="0" fontId="117" fillId="0" borderId="0" xfId="0" applyFont="1" applyAlignment="1">
      <alignment horizontal="center" vertical="center" wrapText="1"/>
    </xf>
    <xf numFmtId="0" fontId="66" fillId="34" borderId="12" xfId="0" applyFont="1" applyFill="1" applyBorder="1" applyAlignment="1">
      <alignment horizontal="center"/>
    </xf>
    <xf numFmtId="0" fontId="66" fillId="34" borderId="13" xfId="0" applyFont="1" applyFill="1" applyBorder="1" applyAlignment="1">
      <alignment horizontal="center"/>
    </xf>
    <xf numFmtId="0" fontId="66" fillId="34" borderId="14" xfId="0" applyFont="1" applyFill="1" applyBorder="1" applyAlignment="1">
      <alignment horizontal="center"/>
    </xf>
    <xf numFmtId="0" fontId="3" fillId="0" borderId="0" xfId="0" applyNumberFormat="1" applyFont="1" applyAlignment="1">
      <alignment horizontal="justify" vertical="center" wrapText="1"/>
    </xf>
    <xf numFmtId="0" fontId="66" fillId="0" borderId="17" xfId="0" applyFont="1" applyBorder="1" applyAlignment="1">
      <alignment horizontal="center" wrapText="1"/>
    </xf>
    <xf numFmtId="0" fontId="66" fillId="0" borderId="18" xfId="0" applyFont="1" applyBorder="1" applyAlignment="1">
      <alignment horizontal="center" wrapText="1"/>
    </xf>
    <xf numFmtId="0" fontId="66" fillId="0" borderId="17" xfId="0" applyFont="1" applyBorder="1" applyAlignment="1">
      <alignment horizontal="center" vertical="center"/>
    </xf>
    <xf numFmtId="0" fontId="3" fillId="0" borderId="13" xfId="0" applyNumberFormat="1" applyFont="1" applyBorder="1" applyAlignment="1">
      <alignment horizontal="justify" vertical="center" wrapText="1"/>
    </xf>
    <xf numFmtId="0" fontId="120" fillId="0" borderId="15" xfId="0" applyFont="1" applyBorder="1" applyAlignment="1">
      <alignment horizontal="center" vertical="center" wrapText="1"/>
    </xf>
    <xf numFmtId="0" fontId="120" fillId="0" borderId="16" xfId="0" applyFont="1" applyBorder="1" applyAlignment="1">
      <alignment horizontal="center" vertical="center" wrapText="1"/>
    </xf>
    <xf numFmtId="0" fontId="120" fillId="0" borderId="21" xfId="0" applyFont="1" applyBorder="1" applyAlignment="1">
      <alignment horizontal="center" vertical="center" wrapText="1"/>
    </xf>
    <xf numFmtId="0" fontId="71" fillId="34" borderId="23" xfId="0" applyFont="1" applyFill="1" applyBorder="1" applyAlignment="1">
      <alignment horizontal="center" vertical="center" wrapText="1"/>
    </xf>
    <xf numFmtId="0" fontId="71" fillId="34" borderId="18" xfId="0" applyFont="1" applyFill="1" applyBorder="1" applyAlignment="1">
      <alignment horizontal="center" vertical="center" wrapText="1"/>
    </xf>
    <xf numFmtId="0" fontId="70" fillId="34" borderId="16" xfId="0" applyFont="1" applyFill="1" applyBorder="1" applyAlignment="1">
      <alignment horizontal="center" vertical="center" wrapText="1"/>
    </xf>
    <xf numFmtId="0" fontId="70" fillId="34" borderId="21" xfId="0" applyFont="1" applyFill="1" applyBorder="1" applyAlignment="1">
      <alignment horizontal="center" vertical="center" wrapText="1"/>
    </xf>
    <xf numFmtId="0" fontId="42" fillId="0" borderId="20" xfId="0" applyFont="1" applyBorder="1" applyAlignment="1">
      <alignment horizontal="center"/>
    </xf>
    <xf numFmtId="0" fontId="42" fillId="0" borderId="22" xfId="0" applyFont="1" applyBorder="1" applyAlignment="1">
      <alignment horizontal="center"/>
    </xf>
    <xf numFmtId="0" fontId="42" fillId="0" borderId="27" xfId="0" applyFont="1" applyBorder="1" applyAlignment="1">
      <alignment horizontal="center"/>
    </xf>
    <xf numFmtId="49" fontId="70" fillId="34" borderId="23" xfId="0" applyNumberFormat="1" applyFont="1" applyFill="1" applyBorder="1" applyAlignment="1">
      <alignment horizontal="center" vertical="center" wrapText="1"/>
    </xf>
    <xf numFmtId="49" fontId="70" fillId="34" borderId="17" xfId="0" applyNumberFormat="1" applyFont="1" applyFill="1" applyBorder="1" applyAlignment="1">
      <alignment horizontal="center" vertical="center" wrapText="1"/>
    </xf>
    <xf numFmtId="49" fontId="70" fillId="34" borderId="16" xfId="0" applyNumberFormat="1" applyFont="1" applyFill="1" applyBorder="1" applyAlignment="1">
      <alignment horizontal="center" vertical="center" wrapText="1"/>
    </xf>
    <xf numFmtId="49" fontId="70" fillId="34" borderId="21" xfId="0" applyNumberFormat="1" applyFont="1" applyFill="1" applyBorder="1" applyAlignment="1">
      <alignment horizontal="center" vertical="center" wrapText="1"/>
    </xf>
    <xf numFmtId="0" fontId="70" fillId="34" borderId="15"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20" fillId="0" borderId="11" xfId="0" applyFont="1" applyFill="1" applyBorder="1" applyAlignment="1">
      <alignment horizontal="center" wrapText="1"/>
    </xf>
    <xf numFmtId="0" fontId="20" fillId="0" borderId="0" xfId="0" applyFont="1" applyFill="1" applyBorder="1" applyAlignment="1">
      <alignment horizontal="center" wrapText="1"/>
    </xf>
    <xf numFmtId="0" fontId="20" fillId="0" borderId="10" xfId="0" applyFont="1" applyFill="1" applyBorder="1" applyAlignment="1">
      <alignment horizontal="center" wrapText="1"/>
    </xf>
    <xf numFmtId="0" fontId="20" fillId="0" borderId="11" xfId="0" applyFont="1" applyBorder="1" applyAlignment="1">
      <alignment horizontal="center"/>
    </xf>
    <xf numFmtId="0" fontId="20" fillId="0" borderId="0" xfId="0" applyFont="1" applyBorder="1" applyAlignment="1">
      <alignment horizontal="center"/>
    </xf>
    <xf numFmtId="0" fontId="20" fillId="0" borderId="10" xfId="0" applyFont="1" applyBorder="1" applyAlignment="1">
      <alignment horizontal="center"/>
    </xf>
    <xf numFmtId="0" fontId="138" fillId="0" borderId="24" xfId="0" applyFont="1" applyFill="1" applyBorder="1" applyAlignment="1">
      <alignment horizontal="center" vertical="center" wrapText="1"/>
    </xf>
    <xf numFmtId="0" fontId="138" fillId="0" borderId="25" xfId="0" applyFont="1" applyFill="1" applyBorder="1" applyAlignment="1">
      <alignment horizontal="center" vertical="center" wrapText="1"/>
    </xf>
    <xf numFmtId="0" fontId="138" fillId="0" borderId="26" xfId="0" applyFont="1" applyFill="1" applyBorder="1" applyAlignment="1">
      <alignment horizontal="center" vertical="center" wrapText="1"/>
    </xf>
    <xf numFmtId="196" fontId="11" fillId="0" borderId="24" xfId="0" applyNumberFormat="1" applyFont="1" applyBorder="1" applyAlignment="1">
      <alignment horizontal="center" vertical="center" wrapText="1"/>
    </xf>
    <xf numFmtId="196" fontId="11" fillId="0" borderId="25" xfId="0" applyNumberFormat="1" applyFont="1" applyBorder="1" applyAlignment="1">
      <alignment horizontal="center" vertical="center" wrapText="1"/>
    </xf>
    <xf numFmtId="196" fontId="11" fillId="0" borderId="26"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7" xfId="0" applyFont="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0" fillId="0" borderId="0" xfId="0" applyAlignment="1">
      <alignment horizontal="justify" vertical="center"/>
    </xf>
    <xf numFmtId="0" fontId="0" fillId="0" borderId="0" xfId="0" applyAlignment="1">
      <alignment horizontal="justify" vertical="center" wrapText="1"/>
    </xf>
    <xf numFmtId="0" fontId="63" fillId="0" borderId="0" xfId="0" applyFont="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wrapText="1"/>
    </xf>
    <xf numFmtId="0" fontId="63" fillId="0" borderId="0" xfId="0" applyFont="1" applyBorder="1" applyAlignment="1">
      <alignment horizontal="center" vertical="center" wrapText="1"/>
    </xf>
    <xf numFmtId="2" fontId="63" fillId="0" borderId="0" xfId="0" applyNumberFormat="1" applyFont="1" applyBorder="1" applyAlignment="1">
      <alignment horizontal="center" wrapText="1"/>
    </xf>
    <xf numFmtId="0" fontId="136" fillId="0" borderId="23" xfId="0" applyFont="1" applyBorder="1" applyAlignment="1">
      <alignment horizontal="center"/>
    </xf>
    <xf numFmtId="0" fontId="136" fillId="0" borderId="17" xfId="0" applyFont="1" applyBorder="1" applyAlignment="1">
      <alignment horizontal="center"/>
    </xf>
    <xf numFmtId="0" fontId="136" fillId="0" borderId="18" xfId="0" applyFont="1" applyBorder="1" applyAlignment="1">
      <alignment horizontal="center"/>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196" fontId="15" fillId="0" borderId="0" xfId="0" applyNumberFormat="1" applyFont="1" applyBorder="1" applyAlignment="1">
      <alignment horizontal="center" wrapText="1"/>
    </xf>
    <xf numFmtId="0" fontId="24" fillId="0" borderId="13"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1</xdr:row>
      <xdr:rowOff>76200</xdr:rowOff>
    </xdr:from>
    <xdr:to>
      <xdr:col>19</xdr:col>
      <xdr:colOff>466725</xdr:colOff>
      <xdr:row>10</xdr:row>
      <xdr:rowOff>304800</xdr:rowOff>
    </xdr:to>
    <xdr:pic>
      <xdr:nvPicPr>
        <xdr:cNvPr id="1" name="Picture 1" descr="Logo"/>
        <xdr:cNvPicPr preferRelativeResize="1">
          <a:picLocks noChangeAspect="1"/>
        </xdr:cNvPicPr>
      </xdr:nvPicPr>
      <xdr:blipFill>
        <a:blip r:embed="rId1"/>
        <a:stretch>
          <a:fillRect/>
        </a:stretch>
      </xdr:blipFill>
      <xdr:spPr>
        <a:xfrm>
          <a:off x="11115675" y="800100"/>
          <a:ext cx="5086350" cy="274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minatore.ua/catalog/FilletWorkshop" TargetMode="External" /><Relationship Id="rId2" Type="http://schemas.openxmlformats.org/officeDocument/2006/relationships/hyperlink" Target="http://dominatore.ua/catalog/DecoGoods/Frames/Photoframes/PhotoframePuzzle" TargetMode="External" /><Relationship Id="rId3" Type="http://schemas.openxmlformats.org/officeDocument/2006/relationships/hyperlink" Target="http://domarte.com.ua/cat_shop-on-line_kuhonnye-aksessuary/73"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421"/>
  <sheetViews>
    <sheetView tabSelected="1" zoomScalePageLayoutView="0" workbookViewId="0" topLeftCell="A510">
      <selection activeCell="O529" sqref="O529"/>
    </sheetView>
  </sheetViews>
  <sheetFormatPr defaultColWidth="9.140625" defaultRowHeight="15" outlineLevelRow="1"/>
  <cols>
    <col min="1" max="1" width="13.140625" style="0" customWidth="1"/>
    <col min="2" max="2" width="19.421875" style="0" customWidth="1"/>
    <col min="3" max="3" width="28.140625" style="0" customWidth="1"/>
    <col min="4" max="4" width="16.421875" style="0" customWidth="1"/>
    <col min="5" max="5" width="7.28125" style="0" customWidth="1"/>
    <col min="6" max="6" width="11.421875" style="0" customWidth="1"/>
    <col min="7" max="7" width="11.140625" style="0" customWidth="1"/>
    <col min="8" max="8" width="11.7109375" style="0" customWidth="1"/>
    <col min="9" max="9" width="14.28125" style="0" customWidth="1"/>
    <col min="10" max="10" width="12.421875" style="0" bestFit="1" customWidth="1"/>
    <col min="11" max="11" width="20.7109375" style="0" customWidth="1"/>
    <col min="12" max="12" width="5.8515625" style="0" customWidth="1"/>
  </cols>
  <sheetData>
    <row r="1" spans="2:11" ht="57" customHeight="1" thickBot="1">
      <c r="B1" s="485" t="s">
        <v>1365</v>
      </c>
      <c r="C1" s="486"/>
      <c r="D1" s="486"/>
      <c r="E1" s="486"/>
      <c r="F1" s="486"/>
      <c r="G1" s="486"/>
      <c r="H1" s="486"/>
      <c r="I1" s="486"/>
      <c r="J1" s="486"/>
      <c r="K1" s="487"/>
    </row>
    <row r="2" spans="1:11" ht="15" customHeight="1" outlineLevel="1">
      <c r="A2" t="s">
        <v>54</v>
      </c>
      <c r="B2" s="563" t="s">
        <v>2038</v>
      </c>
      <c r="C2" s="563"/>
      <c r="D2" s="563"/>
      <c r="E2" s="563"/>
      <c r="F2" s="563"/>
      <c r="G2" s="563"/>
      <c r="H2" s="563"/>
      <c r="I2" s="563"/>
      <c r="J2" s="563"/>
      <c r="K2" s="563"/>
    </row>
    <row r="3" spans="1:11" ht="15" outlineLevel="1">
      <c r="A3" s="207">
        <v>29</v>
      </c>
      <c r="B3" s="563"/>
      <c r="C3" s="563"/>
      <c r="D3" s="563"/>
      <c r="E3" s="563"/>
      <c r="F3" s="563"/>
      <c r="G3" s="563"/>
      <c r="H3" s="563"/>
      <c r="I3" s="563"/>
      <c r="J3" s="563"/>
      <c r="K3" s="563"/>
    </row>
    <row r="4" spans="2:11" ht="15" outlineLevel="1">
      <c r="B4" s="563"/>
      <c r="C4" s="563"/>
      <c r="D4" s="563"/>
      <c r="E4" s="563"/>
      <c r="F4" s="563"/>
      <c r="G4" s="563"/>
      <c r="H4" s="563"/>
      <c r="I4" s="563"/>
      <c r="J4" s="563"/>
      <c r="K4" s="563"/>
    </row>
    <row r="5" spans="2:11" ht="81.75" customHeight="1" outlineLevel="1">
      <c r="B5" s="563"/>
      <c r="C5" s="563"/>
      <c r="D5" s="563"/>
      <c r="E5" s="563"/>
      <c r="F5" s="563"/>
      <c r="G5" s="563"/>
      <c r="H5" s="563"/>
      <c r="I5" s="563"/>
      <c r="J5" s="563"/>
      <c r="K5" s="563"/>
    </row>
    <row r="6" spans="2:11" ht="3.75" customHeight="1" outlineLevel="1">
      <c r="B6" s="320"/>
      <c r="C6" s="320"/>
      <c r="D6" s="320"/>
      <c r="E6" s="320"/>
      <c r="F6" s="320"/>
      <c r="G6" s="320"/>
      <c r="H6" s="320"/>
      <c r="I6" s="320"/>
      <c r="J6" s="320"/>
      <c r="K6" s="320"/>
    </row>
    <row r="7" spans="2:11" ht="18" customHeight="1" outlineLevel="1">
      <c r="B7" s="563" t="s">
        <v>1913</v>
      </c>
      <c r="C7" s="563"/>
      <c r="D7" s="563"/>
      <c r="E7" s="563"/>
      <c r="F7" s="563"/>
      <c r="G7" s="563"/>
      <c r="H7" s="563"/>
      <c r="I7" s="563"/>
      <c r="J7" s="563"/>
      <c r="K7" s="563"/>
    </row>
    <row r="8" spans="2:11" ht="18" customHeight="1" outlineLevel="1">
      <c r="B8" s="563"/>
      <c r="C8" s="563"/>
      <c r="D8" s="563"/>
      <c r="E8" s="563"/>
      <c r="F8" s="563"/>
      <c r="G8" s="563"/>
      <c r="H8" s="563"/>
      <c r="I8" s="563"/>
      <c r="J8" s="563"/>
      <c r="K8" s="563"/>
    </row>
    <row r="9" spans="2:11" ht="16.5" customHeight="1" outlineLevel="1">
      <c r="B9" s="563"/>
      <c r="C9" s="563"/>
      <c r="D9" s="563"/>
      <c r="E9" s="563"/>
      <c r="F9" s="563"/>
      <c r="G9" s="563"/>
      <c r="H9" s="563"/>
      <c r="I9" s="563"/>
      <c r="J9" s="563"/>
      <c r="K9" s="563"/>
    </row>
    <row r="10" spans="2:11" ht="15" outlineLevel="1">
      <c r="B10" s="563"/>
      <c r="C10" s="563"/>
      <c r="D10" s="563"/>
      <c r="E10" s="563"/>
      <c r="F10" s="563"/>
      <c r="G10" s="563"/>
      <c r="H10" s="563"/>
      <c r="I10" s="563"/>
      <c r="J10" s="563"/>
      <c r="K10" s="563"/>
    </row>
    <row r="11" spans="2:11" ht="61.5" customHeight="1" outlineLevel="1">
      <c r="B11" s="563"/>
      <c r="C11" s="563"/>
      <c r="D11" s="563"/>
      <c r="E11" s="563"/>
      <c r="F11" s="563"/>
      <c r="G11" s="563"/>
      <c r="H11" s="563"/>
      <c r="I11" s="563"/>
      <c r="J11" s="563"/>
      <c r="K11" s="563"/>
    </row>
    <row r="12" spans="2:11" ht="70.5" customHeight="1" outlineLevel="1" thickBot="1">
      <c r="B12" s="567" t="s">
        <v>1914</v>
      </c>
      <c r="C12" s="567"/>
      <c r="D12" s="567"/>
      <c r="E12" s="567"/>
      <c r="F12" s="567"/>
      <c r="G12" s="567"/>
      <c r="H12" s="567"/>
      <c r="I12" s="567"/>
      <c r="J12" s="567"/>
      <c r="K12" s="567"/>
    </row>
    <row r="13" spans="2:11" ht="42" customHeight="1" outlineLevel="1" thickBot="1">
      <c r="B13" s="568" t="s">
        <v>1862</v>
      </c>
      <c r="C13" s="569"/>
      <c r="D13" s="569"/>
      <c r="E13" s="569"/>
      <c r="F13" s="569"/>
      <c r="G13" s="569"/>
      <c r="H13" s="569"/>
      <c r="I13" s="569"/>
      <c r="J13" s="569"/>
      <c r="K13" s="570"/>
    </row>
    <row r="14" spans="2:11" ht="36.75" customHeight="1" thickBot="1">
      <c r="B14" s="541" t="s">
        <v>1863</v>
      </c>
      <c r="C14" s="542"/>
      <c r="D14" s="541" t="s">
        <v>1864</v>
      </c>
      <c r="E14" s="566"/>
      <c r="F14" s="566"/>
      <c r="G14" s="542"/>
      <c r="H14" s="541" t="s">
        <v>1865</v>
      </c>
      <c r="I14" s="542"/>
      <c r="J14" s="564" t="s">
        <v>1866</v>
      </c>
      <c r="K14" s="565"/>
    </row>
    <row r="15" spans="2:11" ht="37.5" customHeight="1" thickBot="1">
      <c r="B15" s="571"/>
      <c r="C15" s="572"/>
      <c r="D15" s="578"/>
      <c r="E15" s="579"/>
      <c r="F15" s="580"/>
      <c r="G15" s="581"/>
      <c r="H15" s="582"/>
      <c r="I15" s="574"/>
      <c r="J15" s="573"/>
      <c r="K15" s="574"/>
    </row>
    <row r="16" spans="2:11" ht="15.75" customHeight="1" thickBot="1">
      <c r="B16" s="556" t="s">
        <v>1867</v>
      </c>
      <c r="C16" s="557"/>
      <c r="D16" s="558"/>
      <c r="E16" s="412"/>
      <c r="F16" s="544" t="s">
        <v>2008</v>
      </c>
      <c r="G16" s="544" t="s">
        <v>1320</v>
      </c>
      <c r="H16" s="544"/>
      <c r="I16" s="544"/>
      <c r="J16" s="164"/>
      <c r="K16" s="277" t="s">
        <v>1583</v>
      </c>
    </row>
    <row r="17" spans="2:11" ht="27" customHeight="1" thickBot="1">
      <c r="B17" s="560"/>
      <c r="C17" s="561"/>
      <c r="D17" s="562"/>
      <c r="E17" s="444"/>
      <c r="F17" s="545"/>
      <c r="G17" s="545"/>
      <c r="H17" s="545"/>
      <c r="I17" s="545"/>
      <c r="J17" s="164"/>
      <c r="K17" s="165"/>
    </row>
    <row r="18" spans="2:17" ht="30" customHeight="1" thickBot="1">
      <c r="B18" s="68" t="s">
        <v>1868</v>
      </c>
      <c r="F18" s="246" t="s">
        <v>1620</v>
      </c>
      <c r="G18" s="236" t="s">
        <v>1615</v>
      </c>
      <c r="H18" s="237" t="s">
        <v>1616</v>
      </c>
      <c r="I18" s="241" t="s">
        <v>1618</v>
      </c>
      <c r="J18" s="276" t="s">
        <v>1619</v>
      </c>
      <c r="K18" s="276" t="s">
        <v>338</v>
      </c>
      <c r="L18" s="543" t="s">
        <v>1843</v>
      </c>
      <c r="M18" s="543"/>
      <c r="N18" s="543"/>
      <c r="O18" s="543"/>
      <c r="P18" s="543"/>
      <c r="Q18" s="543"/>
    </row>
    <row r="19" spans="2:17" ht="51" customHeight="1" thickBot="1">
      <c r="B19" s="438"/>
      <c r="C19" s="519" t="s">
        <v>1789</v>
      </c>
      <c r="D19" s="520"/>
      <c r="E19" s="520"/>
      <c r="F19" s="520"/>
      <c r="G19" s="520"/>
      <c r="H19" s="520"/>
      <c r="I19" s="521"/>
      <c r="J19" s="276"/>
      <c r="K19" s="276"/>
      <c r="L19" s="276"/>
      <c r="M19" s="276"/>
      <c r="N19" s="276"/>
      <c r="O19" s="276"/>
      <c r="P19" s="276"/>
      <c r="Q19" s="276"/>
    </row>
    <row r="20" spans="3:11" ht="49.5" customHeight="1" thickBot="1">
      <c r="C20" s="552" t="s">
        <v>1621</v>
      </c>
      <c r="D20" s="553"/>
      <c r="E20" s="553"/>
      <c r="F20" s="553"/>
      <c r="G20" s="553"/>
      <c r="H20" s="553"/>
      <c r="I20" s="554"/>
      <c r="J20" s="68"/>
      <c r="K20" s="68"/>
    </row>
    <row r="21" spans="3:11" ht="18" customHeight="1" thickBot="1" thickTop="1">
      <c r="C21" s="201" t="s">
        <v>1584</v>
      </c>
      <c r="D21" s="202" t="s">
        <v>1585</v>
      </c>
      <c r="E21" s="201"/>
      <c r="F21" s="343" t="s">
        <v>1702</v>
      </c>
      <c r="G21" s="549" t="s">
        <v>1586</v>
      </c>
      <c r="H21" s="550"/>
      <c r="I21" s="551"/>
      <c r="J21" s="68"/>
      <c r="K21" s="68"/>
    </row>
    <row r="22" spans="3:12" ht="18" customHeight="1">
      <c r="C22" s="455" t="s">
        <v>1156</v>
      </c>
      <c r="D22" s="456" t="s">
        <v>1607</v>
      </c>
      <c r="E22" s="456"/>
      <c r="F22" s="457">
        <f>H22/A3</f>
        <v>8.117413793103447</v>
      </c>
      <c r="G22" s="458">
        <v>204.7</v>
      </c>
      <c r="H22" s="459">
        <f>G22*1.15</f>
        <v>235.40499999999997</v>
      </c>
      <c r="I22" s="460">
        <f>H22*1.1</f>
        <v>258.9455</v>
      </c>
      <c r="J22" s="68"/>
      <c r="K22" s="282">
        <f>I22*J22</f>
        <v>0</v>
      </c>
      <c r="L22" s="225"/>
    </row>
    <row r="23" spans="3:12" ht="14.25" customHeight="1" thickBot="1">
      <c r="C23" s="232" t="s">
        <v>2039</v>
      </c>
      <c r="D23" s="461" t="s">
        <v>2040</v>
      </c>
      <c r="E23" s="233"/>
      <c r="F23" s="233"/>
      <c r="G23" s="234">
        <v>58.22</v>
      </c>
      <c r="H23" s="462">
        <f>G23*1.15</f>
        <v>66.95299999999999</v>
      </c>
      <c r="I23" s="463">
        <f>H23*1.1</f>
        <v>73.64829999999999</v>
      </c>
      <c r="J23" s="68"/>
      <c r="K23" s="282">
        <f>I23*J23</f>
        <v>0</v>
      </c>
      <c r="L23" s="225" t="s">
        <v>1640</v>
      </c>
    </row>
    <row r="24" spans="7:11" ht="18" customHeight="1" thickBot="1">
      <c r="G24" s="205"/>
      <c r="H24" s="206"/>
      <c r="I24" s="67"/>
      <c r="J24" s="226"/>
      <c r="K24" s="282"/>
    </row>
    <row r="25" spans="3:11" ht="60" customHeight="1" thickBot="1">
      <c r="C25" s="552" t="s">
        <v>1622</v>
      </c>
      <c r="D25" s="553"/>
      <c r="E25" s="553"/>
      <c r="F25" s="553"/>
      <c r="G25" s="553"/>
      <c r="H25" s="553"/>
      <c r="I25" s="554"/>
      <c r="J25" s="226"/>
      <c r="K25" s="282"/>
    </row>
    <row r="26" spans="3:11" ht="18" customHeight="1" thickBot="1" thickTop="1">
      <c r="C26" s="201" t="s">
        <v>1584</v>
      </c>
      <c r="D26" s="325" t="s">
        <v>1962</v>
      </c>
      <c r="E26" s="413"/>
      <c r="F26" s="343" t="s">
        <v>1702</v>
      </c>
      <c r="G26" s="549" t="s">
        <v>93</v>
      </c>
      <c r="H26" s="550"/>
      <c r="I26" s="551"/>
      <c r="J26" s="226"/>
      <c r="K26" s="282"/>
    </row>
    <row r="27" spans="2:12" ht="14.25" customHeight="1">
      <c r="B27" s="207">
        <v>531</v>
      </c>
      <c r="C27" s="217" t="s">
        <v>1597</v>
      </c>
      <c r="D27" s="218" t="s">
        <v>1963</v>
      </c>
      <c r="E27" s="218"/>
      <c r="F27" s="244">
        <f aca="true" t="shared" si="0" ref="F27:F33">H27/$A$3</f>
        <v>11.075862068965519</v>
      </c>
      <c r="G27" s="323">
        <v>292</v>
      </c>
      <c r="H27" s="326">
        <f aca="true" t="shared" si="1" ref="H27:I34">G27*1.1</f>
        <v>321.20000000000005</v>
      </c>
      <c r="I27" s="327">
        <f t="shared" si="1"/>
        <v>353.3200000000001</v>
      </c>
      <c r="J27" s="226"/>
      <c r="K27" s="282">
        <f aca="true" t="shared" si="2" ref="K27:K34">I27*J27</f>
        <v>0</v>
      </c>
      <c r="L27" s="225"/>
    </row>
    <row r="28" spans="2:12" ht="14.25" customHeight="1">
      <c r="B28" s="207">
        <v>567</v>
      </c>
      <c r="C28" s="217" t="s">
        <v>1598</v>
      </c>
      <c r="D28" s="218" t="s">
        <v>1964</v>
      </c>
      <c r="E28" s="218"/>
      <c r="F28" s="244">
        <f t="shared" si="0"/>
        <v>11.341379310344829</v>
      </c>
      <c r="G28" s="323">
        <v>299</v>
      </c>
      <c r="H28" s="326">
        <f t="shared" si="1"/>
        <v>328.90000000000003</v>
      </c>
      <c r="I28" s="327">
        <f t="shared" si="1"/>
        <v>361.7900000000001</v>
      </c>
      <c r="J28" s="226"/>
      <c r="K28" s="282">
        <f t="shared" si="2"/>
        <v>0</v>
      </c>
      <c r="L28" s="225"/>
    </row>
    <row r="29" spans="2:12" ht="14.25" customHeight="1">
      <c r="B29" s="207">
        <v>545</v>
      </c>
      <c r="C29" s="324" t="s">
        <v>1958</v>
      </c>
      <c r="D29" s="218" t="s">
        <v>1965</v>
      </c>
      <c r="E29" s="218"/>
      <c r="F29" s="244">
        <f t="shared" si="0"/>
        <v>8.231034482758622</v>
      </c>
      <c r="G29" s="323">
        <v>217</v>
      </c>
      <c r="H29" s="326">
        <f t="shared" si="1"/>
        <v>238.70000000000002</v>
      </c>
      <c r="I29" s="327">
        <f t="shared" si="1"/>
        <v>262.57000000000005</v>
      </c>
      <c r="J29" s="226"/>
      <c r="K29" s="282">
        <f t="shared" si="2"/>
        <v>0</v>
      </c>
      <c r="L29" s="225" t="s">
        <v>1640</v>
      </c>
    </row>
    <row r="30" spans="2:12" ht="14.25" customHeight="1">
      <c r="B30" s="207">
        <v>573</v>
      </c>
      <c r="C30" s="324" t="s">
        <v>1959</v>
      </c>
      <c r="D30" s="218" t="s">
        <v>1966</v>
      </c>
      <c r="E30" s="218"/>
      <c r="F30" s="244">
        <f t="shared" si="0"/>
        <v>6.941379310344828</v>
      </c>
      <c r="G30" s="323">
        <v>183</v>
      </c>
      <c r="H30" s="326">
        <f t="shared" si="1"/>
        <v>201.3</v>
      </c>
      <c r="I30" s="327">
        <f t="shared" si="1"/>
        <v>221.43000000000004</v>
      </c>
      <c r="J30" s="226"/>
      <c r="K30" s="282">
        <f t="shared" si="2"/>
        <v>0</v>
      </c>
      <c r="L30" s="225" t="s">
        <v>1640</v>
      </c>
    </row>
    <row r="31" spans="2:12" ht="14.25" customHeight="1">
      <c r="B31" s="207">
        <v>547</v>
      </c>
      <c r="C31" s="324" t="s">
        <v>1960</v>
      </c>
      <c r="D31" s="218" t="s">
        <v>1965</v>
      </c>
      <c r="E31" s="218"/>
      <c r="F31" s="244">
        <f t="shared" si="0"/>
        <v>7.965517241379311</v>
      </c>
      <c r="G31" s="323">
        <v>210</v>
      </c>
      <c r="H31" s="326">
        <f t="shared" si="1"/>
        <v>231.00000000000003</v>
      </c>
      <c r="I31" s="327">
        <f t="shared" si="1"/>
        <v>254.10000000000005</v>
      </c>
      <c r="J31" s="226"/>
      <c r="K31" s="282">
        <f t="shared" si="2"/>
        <v>0</v>
      </c>
      <c r="L31" s="225" t="s">
        <v>1640</v>
      </c>
    </row>
    <row r="32" spans="2:12" ht="14.25" customHeight="1">
      <c r="B32" s="207">
        <v>594</v>
      </c>
      <c r="C32" s="324" t="s">
        <v>1961</v>
      </c>
      <c r="D32" s="218" t="s">
        <v>1967</v>
      </c>
      <c r="E32" s="218"/>
      <c r="F32" s="244">
        <f t="shared" si="0"/>
        <v>8.913793103448276</v>
      </c>
      <c r="G32" s="323">
        <v>235</v>
      </c>
      <c r="H32" s="326">
        <f t="shared" si="1"/>
        <v>258.5</v>
      </c>
      <c r="I32" s="327">
        <f t="shared" si="1"/>
        <v>284.35</v>
      </c>
      <c r="J32" s="226"/>
      <c r="K32" s="282">
        <f t="shared" si="2"/>
        <v>0</v>
      </c>
      <c r="L32" s="225" t="s">
        <v>1640</v>
      </c>
    </row>
    <row r="33" spans="2:12" ht="14.25" customHeight="1">
      <c r="B33" s="207">
        <v>504</v>
      </c>
      <c r="C33" s="217" t="s">
        <v>1599</v>
      </c>
      <c r="D33" s="218">
        <v>212</v>
      </c>
      <c r="E33" s="218"/>
      <c r="F33" s="244">
        <f t="shared" si="0"/>
        <v>5.120689655172414</v>
      </c>
      <c r="G33" s="223">
        <v>135</v>
      </c>
      <c r="H33" s="203">
        <f t="shared" si="1"/>
        <v>148.5</v>
      </c>
      <c r="I33" s="327">
        <f t="shared" si="1"/>
        <v>163.35000000000002</v>
      </c>
      <c r="J33" s="226"/>
      <c r="K33" s="282">
        <f t="shared" si="2"/>
        <v>0</v>
      </c>
      <c r="L33" s="225"/>
    </row>
    <row r="34" spans="2:12" ht="14.25" customHeight="1" thickBot="1">
      <c r="B34" s="207">
        <v>102</v>
      </c>
      <c r="C34" s="220" t="s">
        <v>1600</v>
      </c>
      <c r="D34" s="219">
        <v>210</v>
      </c>
      <c r="E34" s="219"/>
      <c r="F34" s="245">
        <f>H34/A3</f>
        <v>7.5103448275862075</v>
      </c>
      <c r="G34" s="208">
        <v>198</v>
      </c>
      <c r="H34" s="209">
        <f t="shared" si="1"/>
        <v>217.8</v>
      </c>
      <c r="I34" s="204">
        <f t="shared" si="1"/>
        <v>239.58000000000004</v>
      </c>
      <c r="J34" s="226"/>
      <c r="K34" s="282">
        <f t="shared" si="2"/>
        <v>0</v>
      </c>
      <c r="L34" s="225"/>
    </row>
    <row r="35" spans="2:11" ht="14.25" customHeight="1">
      <c r="B35" s="207"/>
      <c r="C35" s="222"/>
      <c r="D35" s="218"/>
      <c r="E35" s="218"/>
      <c r="F35" s="218"/>
      <c r="G35" s="223"/>
      <c r="H35" s="203"/>
      <c r="I35" s="224"/>
      <c r="J35" s="226"/>
      <c r="K35" s="68"/>
    </row>
    <row r="36" spans="7:11" ht="18" customHeight="1" thickBot="1">
      <c r="G36" s="167"/>
      <c r="H36" s="168"/>
      <c r="I36" s="169"/>
      <c r="J36" s="226"/>
      <c r="K36" s="68"/>
    </row>
    <row r="37" spans="3:11" ht="60" customHeight="1" thickBot="1">
      <c r="C37" s="552" t="s">
        <v>1623</v>
      </c>
      <c r="D37" s="553"/>
      <c r="E37" s="553"/>
      <c r="F37" s="553"/>
      <c r="G37" s="553"/>
      <c r="H37" s="553"/>
      <c r="I37" s="554"/>
      <c r="J37" s="210"/>
      <c r="K37" s="68"/>
    </row>
    <row r="38" spans="2:12" ht="19.5" thickTop="1">
      <c r="B38" s="84" t="s">
        <v>536</v>
      </c>
      <c r="C38" s="575" t="s">
        <v>1624</v>
      </c>
      <c r="D38" s="576"/>
      <c r="E38" s="576"/>
      <c r="F38" s="576"/>
      <c r="G38" s="576"/>
      <c r="H38" s="576"/>
      <c r="I38" s="577"/>
      <c r="J38" s="210"/>
      <c r="K38" s="54"/>
      <c r="L38" s="376"/>
    </row>
    <row r="39" spans="1:11" ht="13.5" customHeight="1">
      <c r="A39" s="328"/>
      <c r="B39" s="85" t="s">
        <v>1799</v>
      </c>
      <c r="C39" s="300" t="s">
        <v>1632</v>
      </c>
      <c r="D39" s="267" t="s">
        <v>1800</v>
      </c>
      <c r="E39" s="267"/>
      <c r="F39" s="244">
        <f>H39/$A$3</f>
        <v>0.2740551724137931</v>
      </c>
      <c r="G39" s="301">
        <v>7.16</v>
      </c>
      <c r="H39" s="302">
        <f>G39*1.11</f>
        <v>7.9476</v>
      </c>
      <c r="I39" s="303">
        <f aca="true" t="shared" si="3" ref="I39:I67">H39*1.1</f>
        <v>8.742360000000001</v>
      </c>
      <c r="J39" s="210"/>
      <c r="K39" s="282">
        <f>J39*I39</f>
        <v>0</v>
      </c>
    </row>
    <row r="40" spans="1:17" ht="14.25" customHeight="1">
      <c r="A40" s="328"/>
      <c r="B40" s="85" t="s">
        <v>652</v>
      </c>
      <c r="C40" s="300">
        <v>20</v>
      </c>
      <c r="D40" s="267" t="s">
        <v>1155</v>
      </c>
      <c r="E40" s="267"/>
      <c r="F40" s="244">
        <f aca="true" t="shared" si="4" ref="F40:F66">H40/$A$3</f>
        <v>0.2740551724137931</v>
      </c>
      <c r="G40" s="301">
        <v>7.16</v>
      </c>
      <c r="H40" s="302">
        <f>G40*1.11</f>
        <v>7.9476</v>
      </c>
      <c r="I40" s="303">
        <f t="shared" si="3"/>
        <v>8.742360000000001</v>
      </c>
      <c r="J40" s="210"/>
      <c r="K40" s="282">
        <f>J40*I40</f>
        <v>0</v>
      </c>
      <c r="L40" s="559" t="s">
        <v>1869</v>
      </c>
      <c r="M40" s="559"/>
      <c r="N40" s="559"/>
      <c r="O40" s="559"/>
      <c r="P40" s="559"/>
      <c r="Q40" s="559"/>
    </row>
    <row r="41" spans="1:17" ht="15" customHeight="1">
      <c r="A41" s="328"/>
      <c r="B41" s="85" t="s">
        <v>653</v>
      </c>
      <c r="C41" s="300">
        <v>24</v>
      </c>
      <c r="D41" s="267" t="s">
        <v>1155</v>
      </c>
      <c r="E41" s="267"/>
      <c r="F41" s="244">
        <f t="shared" si="4"/>
        <v>0.2740551724137931</v>
      </c>
      <c r="G41" s="301">
        <v>7.16</v>
      </c>
      <c r="H41" s="302">
        <f aca="true" t="shared" si="5" ref="H41:H67">G41*1.11</f>
        <v>7.9476</v>
      </c>
      <c r="I41" s="303">
        <f t="shared" si="3"/>
        <v>8.742360000000001</v>
      </c>
      <c r="J41" s="210"/>
      <c r="K41" s="282">
        <f aca="true" t="shared" si="6" ref="K41:K106">J41*I41</f>
        <v>0</v>
      </c>
      <c r="L41" s="559"/>
      <c r="M41" s="559"/>
      <c r="N41" s="559"/>
      <c r="O41" s="559"/>
      <c r="P41" s="559"/>
      <c r="Q41" s="559"/>
    </row>
    <row r="42" spans="1:17" ht="15" customHeight="1">
      <c r="A42" s="328"/>
      <c r="B42" s="85" t="s">
        <v>553</v>
      </c>
      <c r="C42" s="300">
        <v>25</v>
      </c>
      <c r="D42" s="267" t="s">
        <v>1155</v>
      </c>
      <c r="E42" s="267"/>
      <c r="F42" s="244">
        <f t="shared" si="4"/>
        <v>0.2740551724137931</v>
      </c>
      <c r="G42" s="301">
        <v>7.16</v>
      </c>
      <c r="H42" s="302">
        <f t="shared" si="5"/>
        <v>7.9476</v>
      </c>
      <c r="I42" s="303">
        <f t="shared" si="3"/>
        <v>8.742360000000001</v>
      </c>
      <c r="J42" s="210"/>
      <c r="K42" s="282">
        <f t="shared" si="6"/>
        <v>0</v>
      </c>
      <c r="L42" s="559"/>
      <c r="M42" s="559"/>
      <c r="N42" s="559"/>
      <c r="O42" s="559"/>
      <c r="P42" s="559"/>
      <c r="Q42" s="559"/>
    </row>
    <row r="43" spans="1:17" ht="15.75" customHeight="1">
      <c r="A43" s="328"/>
      <c r="B43" s="85" t="s">
        <v>554</v>
      </c>
      <c r="C43" s="40">
        <v>30</v>
      </c>
      <c r="D43" s="267" t="s">
        <v>1155</v>
      </c>
      <c r="E43" s="267"/>
      <c r="F43" s="244">
        <f t="shared" si="4"/>
        <v>0.3085034482758621</v>
      </c>
      <c r="G43" s="157">
        <v>8.06</v>
      </c>
      <c r="H43" s="170">
        <f t="shared" si="5"/>
        <v>8.946600000000002</v>
      </c>
      <c r="I43" s="171">
        <f t="shared" si="3"/>
        <v>9.841260000000004</v>
      </c>
      <c r="J43" s="210"/>
      <c r="K43" s="282">
        <f t="shared" si="6"/>
        <v>0</v>
      </c>
      <c r="L43" s="559"/>
      <c r="M43" s="559"/>
      <c r="N43" s="559"/>
      <c r="O43" s="559"/>
      <c r="P43" s="559"/>
      <c r="Q43" s="559"/>
    </row>
    <row r="44" spans="1:17" ht="15.75" customHeight="1">
      <c r="A44" s="328"/>
      <c r="B44" s="85" t="s">
        <v>654</v>
      </c>
      <c r="C44" s="40">
        <v>35</v>
      </c>
      <c r="D44" s="267" t="s">
        <v>1155</v>
      </c>
      <c r="E44" s="267"/>
      <c r="F44" s="244">
        <f t="shared" si="4"/>
        <v>0.3433344827586207</v>
      </c>
      <c r="G44" s="157">
        <v>8.97</v>
      </c>
      <c r="H44" s="170">
        <f t="shared" si="5"/>
        <v>9.956700000000001</v>
      </c>
      <c r="I44" s="171">
        <f t="shared" si="3"/>
        <v>10.952370000000002</v>
      </c>
      <c r="J44" s="210"/>
      <c r="K44" s="282">
        <f t="shared" si="6"/>
        <v>0</v>
      </c>
      <c r="L44" s="559"/>
      <c r="M44" s="559"/>
      <c r="N44" s="559"/>
      <c r="O44" s="559"/>
      <c r="P44" s="559"/>
      <c r="Q44" s="559"/>
    </row>
    <row r="45" spans="1:21" ht="15.75" customHeight="1">
      <c r="A45" s="328"/>
      <c r="B45" s="85" t="s">
        <v>655</v>
      </c>
      <c r="C45" s="40">
        <v>40</v>
      </c>
      <c r="D45" s="267" t="s">
        <v>1155</v>
      </c>
      <c r="E45" s="267"/>
      <c r="F45" s="244">
        <f t="shared" si="4"/>
        <v>0.37740000000000007</v>
      </c>
      <c r="G45" s="157">
        <v>9.86</v>
      </c>
      <c r="H45" s="170">
        <f t="shared" si="5"/>
        <v>10.944600000000001</v>
      </c>
      <c r="I45" s="171">
        <f t="shared" si="3"/>
        <v>12.039060000000003</v>
      </c>
      <c r="J45" s="210"/>
      <c r="K45" s="282">
        <f t="shared" si="6"/>
        <v>0</v>
      </c>
      <c r="L45" s="559"/>
      <c r="M45" s="559"/>
      <c r="N45" s="559"/>
      <c r="O45" s="559"/>
      <c r="P45" s="559"/>
      <c r="Q45" s="559"/>
      <c r="U45" s="2"/>
    </row>
    <row r="46" spans="1:17" ht="15.75" customHeight="1">
      <c r="A46" s="328"/>
      <c r="B46" s="85" t="s">
        <v>656</v>
      </c>
      <c r="C46" s="40">
        <v>45</v>
      </c>
      <c r="D46" s="267" t="s">
        <v>1155</v>
      </c>
      <c r="E46" s="267"/>
      <c r="F46" s="244">
        <f t="shared" si="4"/>
        <v>0.41261379310344826</v>
      </c>
      <c r="G46" s="157">
        <v>10.78</v>
      </c>
      <c r="H46" s="170">
        <f t="shared" si="5"/>
        <v>11.9658</v>
      </c>
      <c r="I46" s="171">
        <f t="shared" si="3"/>
        <v>13.16238</v>
      </c>
      <c r="J46" s="210"/>
      <c r="K46" s="282">
        <f t="shared" si="6"/>
        <v>0</v>
      </c>
      <c r="L46" s="559"/>
      <c r="M46" s="559"/>
      <c r="N46" s="559"/>
      <c r="O46" s="559"/>
      <c r="P46" s="559"/>
      <c r="Q46" s="559"/>
    </row>
    <row r="47" spans="1:12" ht="15.75">
      <c r="A47" s="328"/>
      <c r="B47" s="85" t="s">
        <v>657</v>
      </c>
      <c r="C47" s="40">
        <v>50</v>
      </c>
      <c r="D47" s="267" t="s">
        <v>1155</v>
      </c>
      <c r="E47" s="267"/>
      <c r="F47" s="244">
        <f t="shared" si="4"/>
        <v>0.4466793103448276</v>
      </c>
      <c r="G47" s="157">
        <v>11.67</v>
      </c>
      <c r="H47" s="170">
        <f t="shared" si="5"/>
        <v>12.953700000000001</v>
      </c>
      <c r="I47" s="171">
        <f t="shared" si="3"/>
        <v>14.249070000000003</v>
      </c>
      <c r="J47" s="210"/>
      <c r="K47" s="282">
        <f t="shared" si="6"/>
        <v>0</v>
      </c>
      <c r="L47" s="225"/>
    </row>
    <row r="48" spans="1:17" ht="15">
      <c r="A48" s="328"/>
      <c r="B48" s="85" t="s">
        <v>658</v>
      </c>
      <c r="C48" s="40">
        <v>55</v>
      </c>
      <c r="D48" s="267" t="s">
        <v>1155</v>
      </c>
      <c r="E48" s="267"/>
      <c r="F48" s="244">
        <f t="shared" si="4"/>
        <v>0.48151034482758626</v>
      </c>
      <c r="G48" s="157">
        <v>12.58</v>
      </c>
      <c r="H48" s="170">
        <f t="shared" si="5"/>
        <v>13.9638</v>
      </c>
      <c r="I48" s="171">
        <f t="shared" si="3"/>
        <v>15.360180000000001</v>
      </c>
      <c r="J48" s="210"/>
      <c r="K48" s="282">
        <f t="shared" si="6"/>
        <v>0</v>
      </c>
      <c r="L48" s="559" t="s">
        <v>1870</v>
      </c>
      <c r="M48" s="559"/>
      <c r="N48" s="559"/>
      <c r="O48" s="559"/>
      <c r="P48" s="559"/>
      <c r="Q48" s="559"/>
    </row>
    <row r="49" spans="1:17" ht="15">
      <c r="A49" s="328"/>
      <c r="B49" s="85" t="s">
        <v>659</v>
      </c>
      <c r="C49" s="40">
        <v>60</v>
      </c>
      <c r="D49" s="267" t="s">
        <v>1155</v>
      </c>
      <c r="E49" s="267"/>
      <c r="F49" s="244">
        <f t="shared" si="4"/>
        <v>0.5159586206896553</v>
      </c>
      <c r="G49" s="157">
        <v>13.48</v>
      </c>
      <c r="H49" s="170">
        <f t="shared" si="5"/>
        <v>14.962800000000001</v>
      </c>
      <c r="I49" s="171">
        <f t="shared" si="3"/>
        <v>16.459080000000004</v>
      </c>
      <c r="J49" s="210"/>
      <c r="K49" s="282">
        <f t="shared" si="6"/>
        <v>0</v>
      </c>
      <c r="L49" s="559"/>
      <c r="M49" s="559"/>
      <c r="N49" s="559"/>
      <c r="O49" s="559"/>
      <c r="P49" s="559"/>
      <c r="Q49" s="559"/>
    </row>
    <row r="50" spans="1:17" ht="15">
      <c r="A50" s="328"/>
      <c r="B50" s="85" t="s">
        <v>660</v>
      </c>
      <c r="C50" s="40">
        <v>65</v>
      </c>
      <c r="D50" s="267" t="s">
        <v>1155</v>
      </c>
      <c r="E50" s="267"/>
      <c r="F50" s="244">
        <f t="shared" si="4"/>
        <v>0.5507896551724139</v>
      </c>
      <c r="G50" s="157">
        <v>14.39</v>
      </c>
      <c r="H50" s="170">
        <f t="shared" si="5"/>
        <v>15.972900000000003</v>
      </c>
      <c r="I50" s="171">
        <f t="shared" si="3"/>
        <v>17.570190000000004</v>
      </c>
      <c r="J50" s="210"/>
      <c r="K50" s="282">
        <f t="shared" si="6"/>
        <v>0</v>
      </c>
      <c r="L50" s="559"/>
      <c r="M50" s="559"/>
      <c r="N50" s="559"/>
      <c r="O50" s="559"/>
      <c r="P50" s="559"/>
      <c r="Q50" s="559"/>
    </row>
    <row r="51" spans="1:17" ht="15">
      <c r="A51" s="328"/>
      <c r="B51" s="85" t="s">
        <v>661</v>
      </c>
      <c r="C51" s="40">
        <v>70</v>
      </c>
      <c r="D51" s="267" t="s">
        <v>1155</v>
      </c>
      <c r="E51" s="267"/>
      <c r="F51" s="244">
        <f t="shared" si="4"/>
        <v>0.5852379310344829</v>
      </c>
      <c r="G51" s="157">
        <v>15.29</v>
      </c>
      <c r="H51" s="170">
        <f t="shared" si="5"/>
        <v>16.9719</v>
      </c>
      <c r="I51" s="171">
        <f t="shared" si="3"/>
        <v>18.669090000000004</v>
      </c>
      <c r="J51" s="210"/>
      <c r="K51" s="282">
        <f t="shared" si="6"/>
        <v>0</v>
      </c>
      <c r="L51" s="559"/>
      <c r="M51" s="559"/>
      <c r="N51" s="559"/>
      <c r="O51" s="559"/>
      <c r="P51" s="559"/>
      <c r="Q51" s="559"/>
    </row>
    <row r="52" spans="1:17" ht="15">
      <c r="A52" s="328"/>
      <c r="B52" s="85" t="s">
        <v>662</v>
      </c>
      <c r="C52" s="40">
        <v>75</v>
      </c>
      <c r="D52" s="267" t="s">
        <v>1155</v>
      </c>
      <c r="E52" s="267"/>
      <c r="F52" s="244">
        <f t="shared" si="4"/>
        <v>0.6193034482758621</v>
      </c>
      <c r="G52" s="157">
        <v>16.18</v>
      </c>
      <c r="H52" s="170">
        <f t="shared" si="5"/>
        <v>17.9598</v>
      </c>
      <c r="I52" s="171">
        <f t="shared" si="3"/>
        <v>19.75578</v>
      </c>
      <c r="J52" s="210"/>
      <c r="K52" s="282">
        <f t="shared" si="6"/>
        <v>0</v>
      </c>
      <c r="L52" s="559"/>
      <c r="M52" s="559"/>
      <c r="N52" s="559"/>
      <c r="O52" s="559"/>
      <c r="P52" s="559"/>
      <c r="Q52" s="559"/>
    </row>
    <row r="53" spans="1:17" ht="15">
      <c r="A53" s="328"/>
      <c r="B53" s="85" t="s">
        <v>663</v>
      </c>
      <c r="C53" s="40">
        <v>80</v>
      </c>
      <c r="D53" s="267" t="s">
        <v>1155</v>
      </c>
      <c r="E53" s="267"/>
      <c r="F53" s="244">
        <f t="shared" si="4"/>
        <v>0.6878172413793103</v>
      </c>
      <c r="G53" s="157">
        <v>17.97</v>
      </c>
      <c r="H53" s="170">
        <f t="shared" si="5"/>
        <v>19.9467</v>
      </c>
      <c r="I53" s="171">
        <f t="shared" si="3"/>
        <v>21.941370000000003</v>
      </c>
      <c r="J53" s="210"/>
      <c r="K53" s="282">
        <f t="shared" si="6"/>
        <v>0</v>
      </c>
      <c r="L53" s="559"/>
      <c r="M53" s="559"/>
      <c r="N53" s="559"/>
      <c r="O53" s="559"/>
      <c r="P53" s="559"/>
      <c r="Q53" s="559"/>
    </row>
    <row r="54" spans="1:17" ht="15">
      <c r="A54" s="328"/>
      <c r="B54" s="85" t="s">
        <v>664</v>
      </c>
      <c r="C54" s="40">
        <v>85</v>
      </c>
      <c r="D54" s="267" t="s">
        <v>1155</v>
      </c>
      <c r="E54" s="267"/>
      <c r="F54" s="244">
        <f t="shared" si="4"/>
        <v>0.7222655172413794</v>
      </c>
      <c r="G54" s="157">
        <v>18.87</v>
      </c>
      <c r="H54" s="170">
        <f t="shared" si="5"/>
        <v>20.945700000000002</v>
      </c>
      <c r="I54" s="171">
        <f t="shared" si="3"/>
        <v>23.040270000000003</v>
      </c>
      <c r="J54" s="210"/>
      <c r="K54" s="282">
        <f t="shared" si="6"/>
        <v>0</v>
      </c>
      <c r="L54" s="559"/>
      <c r="M54" s="559"/>
      <c r="N54" s="559"/>
      <c r="O54" s="559"/>
      <c r="P54" s="559"/>
      <c r="Q54" s="559"/>
    </row>
    <row r="55" spans="1:17" ht="15">
      <c r="A55" s="328"/>
      <c r="B55" s="85" t="s">
        <v>665</v>
      </c>
      <c r="C55" s="40">
        <v>90</v>
      </c>
      <c r="D55" s="267" t="s">
        <v>1155</v>
      </c>
      <c r="E55" s="267"/>
      <c r="F55" s="244">
        <f t="shared" si="4"/>
        <v>0.757096551724138</v>
      </c>
      <c r="G55" s="157">
        <v>19.78</v>
      </c>
      <c r="H55" s="170">
        <f t="shared" si="5"/>
        <v>21.955800000000004</v>
      </c>
      <c r="I55" s="171">
        <f t="shared" si="3"/>
        <v>24.151380000000007</v>
      </c>
      <c r="J55" s="210"/>
      <c r="K55" s="282">
        <f t="shared" si="6"/>
        <v>0</v>
      </c>
      <c r="L55" s="559"/>
      <c r="M55" s="559"/>
      <c r="N55" s="559"/>
      <c r="O55" s="559"/>
      <c r="P55" s="559"/>
      <c r="Q55" s="559"/>
    </row>
    <row r="56" spans="1:12" ht="15.75">
      <c r="A56" s="328"/>
      <c r="B56" s="85" t="s">
        <v>666</v>
      </c>
      <c r="C56" s="40">
        <v>95</v>
      </c>
      <c r="D56" s="267" t="s">
        <v>1155</v>
      </c>
      <c r="E56" s="267"/>
      <c r="F56" s="244">
        <f t="shared" si="4"/>
        <v>0.7911620689655173</v>
      </c>
      <c r="G56" s="157">
        <v>20.67</v>
      </c>
      <c r="H56" s="170">
        <f t="shared" si="5"/>
        <v>22.943700000000003</v>
      </c>
      <c r="I56" s="171">
        <f t="shared" si="3"/>
        <v>25.238070000000004</v>
      </c>
      <c r="J56" s="210"/>
      <c r="K56" s="282">
        <f t="shared" si="6"/>
        <v>0</v>
      </c>
      <c r="L56" s="225"/>
    </row>
    <row r="57" spans="1:12" ht="15.75">
      <c r="A57" s="328"/>
      <c r="B57" s="85" t="s">
        <v>667</v>
      </c>
      <c r="C57" s="40">
        <v>100</v>
      </c>
      <c r="D57" s="267" t="s">
        <v>1155</v>
      </c>
      <c r="E57" s="267"/>
      <c r="F57" s="244">
        <f t="shared" si="4"/>
        <v>0.8263758620689656</v>
      </c>
      <c r="G57" s="157">
        <v>21.59</v>
      </c>
      <c r="H57" s="170">
        <f t="shared" si="5"/>
        <v>23.964900000000004</v>
      </c>
      <c r="I57" s="171">
        <f t="shared" si="3"/>
        <v>26.361390000000007</v>
      </c>
      <c r="J57" s="210"/>
      <c r="K57" s="282">
        <f t="shared" si="6"/>
        <v>0</v>
      </c>
      <c r="L57" s="225"/>
    </row>
    <row r="58" spans="1:12" ht="15.75">
      <c r="A58" s="328"/>
      <c r="B58" s="85" t="s">
        <v>671</v>
      </c>
      <c r="C58" s="40">
        <v>105</v>
      </c>
      <c r="D58" s="267" t="s">
        <v>1155</v>
      </c>
      <c r="E58" s="267"/>
      <c r="F58" s="244">
        <f t="shared" si="4"/>
        <v>0.8922103448275863</v>
      </c>
      <c r="G58" s="157">
        <v>23.31</v>
      </c>
      <c r="H58" s="170">
        <f t="shared" si="5"/>
        <v>25.874100000000002</v>
      </c>
      <c r="I58" s="171">
        <f t="shared" si="3"/>
        <v>28.461510000000004</v>
      </c>
      <c r="J58" s="210"/>
      <c r="K58" s="282">
        <f t="shared" si="6"/>
        <v>0</v>
      </c>
      <c r="L58" s="225"/>
    </row>
    <row r="59" spans="1:12" ht="15.75">
      <c r="A59" s="328"/>
      <c r="B59" s="85" t="s">
        <v>672</v>
      </c>
      <c r="C59" s="40">
        <v>110</v>
      </c>
      <c r="D59" s="267" t="s">
        <v>1155</v>
      </c>
      <c r="E59" s="267"/>
      <c r="F59" s="244">
        <f t="shared" si="4"/>
        <v>0.9285724137931035</v>
      </c>
      <c r="G59" s="157">
        <v>24.26</v>
      </c>
      <c r="H59" s="170">
        <f t="shared" si="5"/>
        <v>26.928600000000003</v>
      </c>
      <c r="I59" s="171">
        <f t="shared" si="3"/>
        <v>29.621460000000006</v>
      </c>
      <c r="J59" s="210"/>
      <c r="K59" s="282">
        <f t="shared" si="6"/>
        <v>0</v>
      </c>
      <c r="L59" s="225"/>
    </row>
    <row r="60" spans="1:17" ht="15" customHeight="1">
      <c r="A60" s="328"/>
      <c r="B60" s="85" t="s">
        <v>674</v>
      </c>
      <c r="C60" s="300">
        <v>115</v>
      </c>
      <c r="D60" s="267" t="s">
        <v>1155</v>
      </c>
      <c r="E60" s="267"/>
      <c r="F60" s="244">
        <f t="shared" si="4"/>
        <v>0.9641689655172414</v>
      </c>
      <c r="G60" s="301">
        <v>25.19</v>
      </c>
      <c r="H60" s="302">
        <f t="shared" si="5"/>
        <v>27.960900000000002</v>
      </c>
      <c r="I60" s="303">
        <f t="shared" si="3"/>
        <v>30.756990000000005</v>
      </c>
      <c r="J60" s="210"/>
      <c r="K60" s="282">
        <f t="shared" si="6"/>
        <v>0</v>
      </c>
      <c r="L60" s="419"/>
      <c r="M60" s="419"/>
      <c r="N60" s="419"/>
      <c r="O60" s="419"/>
      <c r="P60" s="419"/>
      <c r="Q60" s="419"/>
    </row>
    <row r="61" spans="1:17" ht="15" customHeight="1">
      <c r="A61" s="328"/>
      <c r="B61" s="85" t="s">
        <v>675</v>
      </c>
      <c r="C61" s="300">
        <v>120</v>
      </c>
      <c r="D61" s="267" t="s">
        <v>1155</v>
      </c>
      <c r="E61" s="267"/>
      <c r="F61" s="244">
        <f t="shared" si="4"/>
        <v>1.0005310344827587</v>
      </c>
      <c r="G61" s="301">
        <v>26.14</v>
      </c>
      <c r="H61" s="302">
        <f t="shared" si="5"/>
        <v>29.015400000000003</v>
      </c>
      <c r="I61" s="303">
        <f t="shared" si="3"/>
        <v>31.916940000000007</v>
      </c>
      <c r="J61" s="210"/>
      <c r="K61" s="282">
        <f t="shared" si="6"/>
        <v>0</v>
      </c>
      <c r="L61" s="419"/>
      <c r="M61" s="419"/>
      <c r="N61" s="419"/>
      <c r="O61" s="419"/>
      <c r="P61" s="419"/>
      <c r="Q61" s="419"/>
    </row>
    <row r="62" spans="1:17" ht="15" customHeight="1">
      <c r="A62" s="328"/>
      <c r="B62" s="85" t="s">
        <v>1340</v>
      </c>
      <c r="C62" s="300">
        <v>125</v>
      </c>
      <c r="D62" s="267" t="s">
        <v>1155</v>
      </c>
      <c r="E62" s="267"/>
      <c r="F62" s="244">
        <f t="shared" si="4"/>
        <v>1.035744827586207</v>
      </c>
      <c r="G62" s="301">
        <v>27.06</v>
      </c>
      <c r="H62" s="302">
        <f t="shared" si="5"/>
        <v>30.0366</v>
      </c>
      <c r="I62" s="303">
        <f t="shared" si="3"/>
        <v>33.04026</v>
      </c>
      <c r="J62" s="210"/>
      <c r="K62" s="282">
        <f t="shared" si="6"/>
        <v>0</v>
      </c>
      <c r="L62" s="419"/>
      <c r="M62" s="419"/>
      <c r="N62" s="419"/>
      <c r="O62" s="419"/>
      <c r="P62" s="419"/>
      <c r="Q62" s="419"/>
    </row>
    <row r="63" spans="1:17" ht="15" customHeight="1">
      <c r="A63" s="328"/>
      <c r="B63" s="85" t="s">
        <v>1341</v>
      </c>
      <c r="C63" s="300">
        <v>130</v>
      </c>
      <c r="D63" s="267" t="s">
        <v>1155</v>
      </c>
      <c r="E63" s="267"/>
      <c r="F63" s="244">
        <f t="shared" si="4"/>
        <v>1.0721068965517242</v>
      </c>
      <c r="G63" s="301">
        <v>28.01</v>
      </c>
      <c r="H63" s="302">
        <f t="shared" si="5"/>
        <v>31.091100000000004</v>
      </c>
      <c r="I63" s="303">
        <f t="shared" si="3"/>
        <v>34.200210000000006</v>
      </c>
      <c r="J63" s="210"/>
      <c r="K63" s="282">
        <f t="shared" si="6"/>
        <v>0</v>
      </c>
      <c r="L63" s="419"/>
      <c r="M63" s="419"/>
      <c r="N63" s="419"/>
      <c r="O63" s="419"/>
      <c r="P63" s="419"/>
      <c r="Q63" s="419"/>
    </row>
    <row r="64" spans="1:17" ht="15" customHeight="1">
      <c r="A64" s="328"/>
      <c r="B64" s="85" t="s">
        <v>1342</v>
      </c>
      <c r="C64" s="300">
        <v>135</v>
      </c>
      <c r="D64" s="267" t="s">
        <v>1155</v>
      </c>
      <c r="E64" s="267"/>
      <c r="F64" s="244">
        <f t="shared" si="4"/>
        <v>1.107703448275862</v>
      </c>
      <c r="G64" s="301">
        <v>28.94</v>
      </c>
      <c r="H64" s="302">
        <f t="shared" si="5"/>
        <v>32.123400000000004</v>
      </c>
      <c r="I64" s="303">
        <f t="shared" si="3"/>
        <v>35.33574000000001</v>
      </c>
      <c r="J64" s="210"/>
      <c r="K64" s="282">
        <f t="shared" si="6"/>
        <v>0</v>
      </c>
      <c r="L64" s="419"/>
      <c r="M64" s="419"/>
      <c r="N64" s="419"/>
      <c r="O64" s="419"/>
      <c r="P64" s="419"/>
      <c r="Q64" s="419"/>
    </row>
    <row r="65" spans="1:17" ht="15" customHeight="1">
      <c r="A65" s="328"/>
      <c r="B65" s="85" t="s">
        <v>1343</v>
      </c>
      <c r="C65" s="300">
        <v>140</v>
      </c>
      <c r="D65" s="267" t="s">
        <v>1155</v>
      </c>
      <c r="E65" s="267"/>
      <c r="F65" s="244">
        <f t="shared" si="4"/>
        <v>1.1436827586206897</v>
      </c>
      <c r="G65" s="301">
        <v>29.88</v>
      </c>
      <c r="H65" s="302">
        <f t="shared" si="5"/>
        <v>33.1668</v>
      </c>
      <c r="I65" s="303">
        <f t="shared" si="3"/>
        <v>36.48348000000001</v>
      </c>
      <c r="J65" s="210"/>
      <c r="K65" s="282">
        <f t="shared" si="6"/>
        <v>0</v>
      </c>
      <c r="L65" s="419"/>
      <c r="M65" s="419"/>
      <c r="N65" s="419"/>
      <c r="O65" s="419"/>
      <c r="P65" s="419"/>
      <c r="Q65" s="419"/>
    </row>
    <row r="66" spans="1:17" ht="15" customHeight="1">
      <c r="A66" s="328"/>
      <c r="B66" s="85" t="s">
        <v>1344</v>
      </c>
      <c r="C66" s="300">
        <v>145</v>
      </c>
      <c r="D66" s="267" t="s">
        <v>1155</v>
      </c>
      <c r="E66" s="267"/>
      <c r="F66" s="244">
        <f t="shared" si="4"/>
        <v>1.1792793103448276</v>
      </c>
      <c r="G66" s="301">
        <v>30.81</v>
      </c>
      <c r="H66" s="302">
        <f t="shared" si="5"/>
        <v>34.1991</v>
      </c>
      <c r="I66" s="303">
        <f t="shared" si="3"/>
        <v>37.61901</v>
      </c>
      <c r="J66" s="210"/>
      <c r="K66" s="282">
        <f t="shared" si="6"/>
        <v>0</v>
      </c>
      <c r="L66" s="419"/>
      <c r="M66" s="419"/>
      <c r="N66" s="419"/>
      <c r="O66" s="419"/>
      <c r="P66" s="419"/>
      <c r="Q66" s="419"/>
    </row>
    <row r="67" spans="1:17" ht="15.75" customHeight="1" thickBot="1">
      <c r="A67" s="328"/>
      <c r="B67" s="85" t="s">
        <v>1345</v>
      </c>
      <c r="C67" s="304">
        <v>150</v>
      </c>
      <c r="D67" s="268" t="s">
        <v>1155</v>
      </c>
      <c r="E67" s="268"/>
      <c r="F67" s="245">
        <f>H67/A3</f>
        <v>1.215641379310345</v>
      </c>
      <c r="G67" s="305">
        <v>31.76</v>
      </c>
      <c r="H67" s="306">
        <f t="shared" si="5"/>
        <v>35.253600000000006</v>
      </c>
      <c r="I67" s="307">
        <f t="shared" si="3"/>
        <v>38.77896000000001</v>
      </c>
      <c r="J67" s="210"/>
      <c r="K67" s="282">
        <f t="shared" si="6"/>
        <v>0</v>
      </c>
      <c r="L67" s="419"/>
      <c r="M67" s="419"/>
      <c r="N67" s="419"/>
      <c r="O67" s="419"/>
      <c r="P67" s="419"/>
      <c r="Q67" s="419"/>
    </row>
    <row r="68" spans="10:11" ht="15.75" thickBot="1">
      <c r="J68" s="210"/>
      <c r="K68" s="282"/>
    </row>
    <row r="69" spans="2:11" ht="15.75">
      <c r="B69" s="84" t="s">
        <v>537</v>
      </c>
      <c r="C69" s="546" t="s">
        <v>1678</v>
      </c>
      <c r="D69" s="547"/>
      <c r="E69" s="547"/>
      <c r="F69" s="547"/>
      <c r="G69" s="547"/>
      <c r="H69" s="547"/>
      <c r="I69" s="548"/>
      <c r="J69" s="210"/>
      <c r="K69" s="282"/>
    </row>
    <row r="70" spans="2:11" ht="14.25" customHeight="1">
      <c r="B70" s="85" t="s">
        <v>555</v>
      </c>
      <c r="C70" s="59" t="s">
        <v>1367</v>
      </c>
      <c r="D70" s="317" t="s">
        <v>1633</v>
      </c>
      <c r="E70" s="317"/>
      <c r="F70" s="242">
        <f>H70/$A$3</f>
        <v>0.21319655172413796</v>
      </c>
      <c r="G70" s="55">
        <v>5.57</v>
      </c>
      <c r="H70" s="271">
        <f>G70*1.11</f>
        <v>6.1827000000000005</v>
      </c>
      <c r="I70" s="272">
        <f>H70*1.1</f>
        <v>6.800970000000001</v>
      </c>
      <c r="J70" s="210"/>
      <c r="K70" s="282">
        <f t="shared" si="6"/>
        <v>0</v>
      </c>
    </row>
    <row r="71" spans="2:11" ht="15">
      <c r="B71" s="85" t="s">
        <v>556</v>
      </c>
      <c r="C71" s="59">
        <v>30</v>
      </c>
      <c r="D71" s="61">
        <v>21</v>
      </c>
      <c r="E71" s="61"/>
      <c r="F71" s="242">
        <f aca="true" t="shared" si="7" ref="F71:F87">H71/$A$3</f>
        <v>0.23769310344827588</v>
      </c>
      <c r="G71" s="55">
        <v>6.21</v>
      </c>
      <c r="H71" s="271">
        <f aca="true" t="shared" si="8" ref="H71:H89">G71*1.11</f>
        <v>6.8931000000000004</v>
      </c>
      <c r="I71" s="272">
        <f aca="true" t="shared" si="9" ref="I71:I89">H71*1.1</f>
        <v>7.582410000000001</v>
      </c>
      <c r="J71" s="210"/>
      <c r="K71" s="282">
        <f t="shared" si="6"/>
        <v>0</v>
      </c>
    </row>
    <row r="72" spans="2:11" ht="15">
      <c r="B72" s="85" t="s">
        <v>676</v>
      </c>
      <c r="C72" s="59">
        <v>35</v>
      </c>
      <c r="D72" s="61">
        <v>26</v>
      </c>
      <c r="E72" s="61"/>
      <c r="F72" s="242">
        <f t="shared" si="7"/>
        <v>0.2610413793103449</v>
      </c>
      <c r="G72" s="55">
        <v>6.82</v>
      </c>
      <c r="H72" s="271">
        <f t="shared" si="8"/>
        <v>7.570200000000001</v>
      </c>
      <c r="I72" s="272">
        <f t="shared" si="9"/>
        <v>8.327220000000002</v>
      </c>
      <c r="J72" s="210"/>
      <c r="K72" s="282">
        <f t="shared" si="6"/>
        <v>0</v>
      </c>
    </row>
    <row r="73" spans="2:11" ht="15">
      <c r="B73" s="85" t="s">
        <v>677</v>
      </c>
      <c r="C73" s="59">
        <v>40</v>
      </c>
      <c r="D73" s="61">
        <v>31</v>
      </c>
      <c r="E73" s="61"/>
      <c r="F73" s="242">
        <f t="shared" si="7"/>
        <v>0.28553793103448283</v>
      </c>
      <c r="G73" s="55">
        <v>7.46</v>
      </c>
      <c r="H73" s="271">
        <f t="shared" si="8"/>
        <v>8.280600000000002</v>
      </c>
      <c r="I73" s="272">
        <f t="shared" si="9"/>
        <v>9.108660000000002</v>
      </c>
      <c r="J73" s="210"/>
      <c r="K73" s="282">
        <f t="shared" si="6"/>
        <v>0</v>
      </c>
    </row>
    <row r="74" spans="2:11" ht="15">
      <c r="B74" s="85" t="s">
        <v>678</v>
      </c>
      <c r="C74" s="59">
        <v>45</v>
      </c>
      <c r="D74" s="61">
        <v>36</v>
      </c>
      <c r="E74" s="61"/>
      <c r="F74" s="242">
        <f t="shared" si="7"/>
        <v>0.31003448275862067</v>
      </c>
      <c r="G74" s="55">
        <v>8.1</v>
      </c>
      <c r="H74" s="271">
        <f t="shared" si="8"/>
        <v>8.991</v>
      </c>
      <c r="I74" s="272">
        <f t="shared" si="9"/>
        <v>9.8901</v>
      </c>
      <c r="J74" s="210"/>
      <c r="K74" s="282">
        <f t="shared" si="6"/>
        <v>0</v>
      </c>
    </row>
    <row r="75" spans="2:11" ht="15">
      <c r="B75" s="85" t="s">
        <v>679</v>
      </c>
      <c r="C75" s="59">
        <v>50</v>
      </c>
      <c r="D75" s="61">
        <v>41</v>
      </c>
      <c r="E75" s="61"/>
      <c r="F75" s="242">
        <f t="shared" si="7"/>
        <v>0.333</v>
      </c>
      <c r="G75" s="55">
        <v>8.7</v>
      </c>
      <c r="H75" s="271">
        <f t="shared" si="8"/>
        <v>9.657</v>
      </c>
      <c r="I75" s="272">
        <f t="shared" si="9"/>
        <v>10.6227</v>
      </c>
      <c r="J75" s="210"/>
      <c r="K75" s="282">
        <f t="shared" si="6"/>
        <v>0</v>
      </c>
    </row>
    <row r="76" spans="2:11" ht="15">
      <c r="B76" s="85" t="s">
        <v>680</v>
      </c>
      <c r="C76" s="59">
        <v>55</v>
      </c>
      <c r="D76" s="61">
        <v>46</v>
      </c>
      <c r="E76" s="61"/>
      <c r="F76" s="242">
        <f t="shared" si="7"/>
        <v>0.3578793103448276</v>
      </c>
      <c r="G76" s="55">
        <v>9.35</v>
      </c>
      <c r="H76" s="271">
        <f t="shared" si="8"/>
        <v>10.3785</v>
      </c>
      <c r="I76" s="272">
        <f t="shared" si="9"/>
        <v>11.416350000000001</v>
      </c>
      <c r="J76" s="210"/>
      <c r="K76" s="282">
        <f t="shared" si="6"/>
        <v>0</v>
      </c>
    </row>
    <row r="77" spans="2:11" ht="15">
      <c r="B77" s="85" t="s">
        <v>681</v>
      </c>
      <c r="C77" s="59">
        <v>60</v>
      </c>
      <c r="D77" s="61">
        <v>51</v>
      </c>
      <c r="E77" s="61"/>
      <c r="F77" s="242">
        <f t="shared" si="7"/>
        <v>0.3816103448275862</v>
      </c>
      <c r="G77" s="55">
        <v>9.97</v>
      </c>
      <c r="H77" s="271">
        <f t="shared" si="8"/>
        <v>11.0667</v>
      </c>
      <c r="I77" s="272">
        <f t="shared" si="9"/>
        <v>12.173370000000002</v>
      </c>
      <c r="J77" s="210"/>
      <c r="K77" s="282">
        <f t="shared" si="6"/>
        <v>0</v>
      </c>
    </row>
    <row r="78" spans="2:11" ht="15">
      <c r="B78" s="85" t="s">
        <v>682</v>
      </c>
      <c r="C78" s="59">
        <v>65</v>
      </c>
      <c r="D78" s="61">
        <v>56</v>
      </c>
      <c r="E78" s="61"/>
      <c r="F78" s="242">
        <f t="shared" si="7"/>
        <v>0.40572413793103446</v>
      </c>
      <c r="G78" s="55">
        <v>10.6</v>
      </c>
      <c r="H78" s="271">
        <f t="shared" si="8"/>
        <v>11.766</v>
      </c>
      <c r="I78" s="272">
        <f t="shared" si="9"/>
        <v>12.9426</v>
      </c>
      <c r="J78" s="210"/>
      <c r="K78" s="282">
        <f t="shared" si="6"/>
        <v>0</v>
      </c>
    </row>
    <row r="79" spans="2:11" ht="15">
      <c r="B79" s="85" t="s">
        <v>683</v>
      </c>
      <c r="C79" s="59">
        <v>70</v>
      </c>
      <c r="D79" s="61">
        <v>61</v>
      </c>
      <c r="E79" s="61"/>
      <c r="F79" s="242">
        <f t="shared" si="7"/>
        <v>0.43022068965517246</v>
      </c>
      <c r="G79" s="55">
        <v>11.24</v>
      </c>
      <c r="H79" s="271">
        <f t="shared" si="8"/>
        <v>12.476400000000002</v>
      </c>
      <c r="I79" s="272">
        <f t="shared" si="9"/>
        <v>13.724040000000002</v>
      </c>
      <c r="J79" s="210"/>
      <c r="K79" s="282">
        <f t="shared" si="6"/>
        <v>0</v>
      </c>
    </row>
    <row r="80" spans="2:11" ht="15">
      <c r="B80" s="85" t="s">
        <v>684</v>
      </c>
      <c r="C80" s="59">
        <v>75</v>
      </c>
      <c r="D80" s="61">
        <v>66</v>
      </c>
      <c r="E80" s="61"/>
      <c r="F80" s="242">
        <f t="shared" si="7"/>
        <v>0.45395172413793106</v>
      </c>
      <c r="G80" s="55">
        <v>11.86</v>
      </c>
      <c r="H80" s="271">
        <f t="shared" si="8"/>
        <v>13.1646</v>
      </c>
      <c r="I80" s="272">
        <f t="shared" si="9"/>
        <v>14.481060000000001</v>
      </c>
      <c r="J80" s="210"/>
      <c r="K80" s="282">
        <f t="shared" si="6"/>
        <v>0</v>
      </c>
    </row>
    <row r="81" spans="2:11" ht="15">
      <c r="B81" s="85" t="s">
        <v>685</v>
      </c>
      <c r="C81" s="59">
        <v>80</v>
      </c>
      <c r="D81" s="61">
        <v>71</v>
      </c>
      <c r="E81" s="61"/>
      <c r="F81" s="242">
        <f t="shared" si="7"/>
        <v>0.478448275862069</v>
      </c>
      <c r="G81" s="55">
        <v>12.5</v>
      </c>
      <c r="H81" s="271">
        <f t="shared" si="8"/>
        <v>13.875000000000002</v>
      </c>
      <c r="I81" s="272">
        <f t="shared" si="9"/>
        <v>15.262500000000003</v>
      </c>
      <c r="J81" s="210"/>
      <c r="K81" s="282">
        <f t="shared" si="6"/>
        <v>0</v>
      </c>
    </row>
    <row r="82" spans="2:11" ht="15">
      <c r="B82" s="85" t="s">
        <v>686</v>
      </c>
      <c r="C82" s="59">
        <v>85</v>
      </c>
      <c r="D82" s="61">
        <v>76</v>
      </c>
      <c r="E82" s="61"/>
      <c r="F82" s="242">
        <f t="shared" si="7"/>
        <v>0.5021793103448275</v>
      </c>
      <c r="G82" s="55">
        <v>13.12</v>
      </c>
      <c r="H82" s="271">
        <f t="shared" si="8"/>
        <v>14.5632</v>
      </c>
      <c r="I82" s="272">
        <f t="shared" si="9"/>
        <v>16.01952</v>
      </c>
      <c r="J82" s="210"/>
      <c r="K82" s="282">
        <f t="shared" si="6"/>
        <v>0</v>
      </c>
    </row>
    <row r="83" spans="2:11" ht="15">
      <c r="B83" s="85" t="s">
        <v>687</v>
      </c>
      <c r="C83" s="59">
        <v>90</v>
      </c>
      <c r="D83" s="61">
        <v>81</v>
      </c>
      <c r="E83" s="61"/>
      <c r="F83" s="242">
        <f t="shared" si="7"/>
        <v>0.5262931034482758</v>
      </c>
      <c r="G83" s="55">
        <v>13.75</v>
      </c>
      <c r="H83" s="271">
        <f t="shared" si="8"/>
        <v>15.262500000000001</v>
      </c>
      <c r="I83" s="272">
        <f t="shared" si="9"/>
        <v>16.788750000000004</v>
      </c>
      <c r="J83" s="210"/>
      <c r="K83" s="282">
        <f t="shared" si="6"/>
        <v>0</v>
      </c>
    </row>
    <row r="84" spans="2:11" ht="15">
      <c r="B84" s="85" t="s">
        <v>688</v>
      </c>
      <c r="C84" s="59">
        <v>95</v>
      </c>
      <c r="D84" s="61">
        <v>86</v>
      </c>
      <c r="E84" s="61"/>
      <c r="F84" s="242">
        <f t="shared" si="7"/>
        <v>0.5507896551724139</v>
      </c>
      <c r="G84" s="55">
        <v>14.39</v>
      </c>
      <c r="H84" s="271">
        <f t="shared" si="8"/>
        <v>15.972900000000003</v>
      </c>
      <c r="I84" s="272">
        <f t="shared" si="9"/>
        <v>17.570190000000004</v>
      </c>
      <c r="J84" s="210"/>
      <c r="K84" s="282">
        <f t="shared" si="6"/>
        <v>0</v>
      </c>
    </row>
    <row r="85" spans="2:11" ht="15">
      <c r="B85" s="85" t="s">
        <v>689</v>
      </c>
      <c r="C85" s="59">
        <v>100</v>
      </c>
      <c r="D85" s="61">
        <v>91</v>
      </c>
      <c r="E85" s="61"/>
      <c r="F85" s="242">
        <f t="shared" si="7"/>
        <v>0.5741379310344829</v>
      </c>
      <c r="G85" s="55">
        <v>15</v>
      </c>
      <c r="H85" s="271">
        <f t="shared" si="8"/>
        <v>16.650000000000002</v>
      </c>
      <c r="I85" s="272">
        <f t="shared" si="9"/>
        <v>18.315000000000005</v>
      </c>
      <c r="J85" s="210"/>
      <c r="K85" s="282">
        <f t="shared" si="6"/>
        <v>0</v>
      </c>
    </row>
    <row r="86" spans="2:11" ht="15">
      <c r="B86" s="85" t="s">
        <v>1354</v>
      </c>
      <c r="C86" s="59">
        <v>105</v>
      </c>
      <c r="D86" s="61">
        <f>C86-9</f>
        <v>96</v>
      </c>
      <c r="E86" s="61"/>
      <c r="F86" s="242">
        <f t="shared" si="7"/>
        <v>0.5990172413793103</v>
      </c>
      <c r="G86" s="150">
        <v>15.65</v>
      </c>
      <c r="H86" s="271">
        <f t="shared" si="8"/>
        <v>17.3715</v>
      </c>
      <c r="I86" s="272">
        <f t="shared" si="9"/>
        <v>19.108650000000004</v>
      </c>
      <c r="J86" s="210"/>
      <c r="K86" s="282">
        <f t="shared" si="6"/>
        <v>0</v>
      </c>
    </row>
    <row r="87" spans="2:11" ht="15">
      <c r="B87" s="85" t="s">
        <v>1355</v>
      </c>
      <c r="C87" s="59">
        <v>110</v>
      </c>
      <c r="D87" s="61">
        <f>C87-9</f>
        <v>101</v>
      </c>
      <c r="E87" s="61"/>
      <c r="F87" s="242">
        <f t="shared" si="7"/>
        <v>0.6223655172413795</v>
      </c>
      <c r="G87" s="150">
        <v>16.26</v>
      </c>
      <c r="H87" s="271">
        <f t="shared" si="8"/>
        <v>18.048600000000004</v>
      </c>
      <c r="I87" s="272">
        <f t="shared" si="9"/>
        <v>19.853460000000005</v>
      </c>
      <c r="J87" s="210"/>
      <c r="K87" s="282">
        <f t="shared" si="6"/>
        <v>0</v>
      </c>
    </row>
    <row r="88" spans="2:11" ht="15">
      <c r="B88" s="85" t="s">
        <v>1356</v>
      </c>
      <c r="C88" s="59">
        <v>115</v>
      </c>
      <c r="D88" s="61">
        <f>C88-9</f>
        <v>106</v>
      </c>
      <c r="E88" s="61"/>
      <c r="F88" s="242">
        <f>H88/$A$3</f>
        <v>0.6468620689655172</v>
      </c>
      <c r="G88" s="150">
        <v>16.9</v>
      </c>
      <c r="H88" s="271">
        <f t="shared" si="8"/>
        <v>18.759</v>
      </c>
      <c r="I88" s="272">
        <f t="shared" si="9"/>
        <v>20.634900000000002</v>
      </c>
      <c r="J88" s="210"/>
      <c r="K88" s="282">
        <f t="shared" si="6"/>
        <v>0</v>
      </c>
    </row>
    <row r="89" spans="2:11" ht="15.75" thickBot="1">
      <c r="B89" s="85" t="s">
        <v>1442</v>
      </c>
      <c r="C89" s="60">
        <v>120</v>
      </c>
      <c r="D89" s="62">
        <v>111</v>
      </c>
      <c r="E89" s="62"/>
      <c r="F89" s="243">
        <f>H89/A3</f>
        <v>0.6709758620689655</v>
      </c>
      <c r="G89" s="151">
        <v>17.53</v>
      </c>
      <c r="H89" s="280">
        <f t="shared" si="8"/>
        <v>19.4583</v>
      </c>
      <c r="I89" s="281">
        <f t="shared" si="9"/>
        <v>21.404130000000002</v>
      </c>
      <c r="J89" s="210"/>
      <c r="K89" s="282">
        <f t="shared" si="6"/>
        <v>0</v>
      </c>
    </row>
    <row r="90" spans="7:11" ht="15">
      <c r="G90" s="147"/>
      <c r="H90" s="148"/>
      <c r="I90" s="149"/>
      <c r="J90" s="210"/>
      <c r="K90" s="282"/>
    </row>
    <row r="91" spans="10:11" ht="15.75" thickBot="1">
      <c r="J91" s="210"/>
      <c r="K91" s="282"/>
    </row>
    <row r="92" spans="2:11" ht="15.75" thickBot="1">
      <c r="B92" s="84" t="s">
        <v>397</v>
      </c>
      <c r="C92" s="583" t="s">
        <v>396</v>
      </c>
      <c r="D92" s="584"/>
      <c r="E92" s="411"/>
      <c r="F92" s="344">
        <f>H92/A3</f>
        <v>0.33276551724137926</v>
      </c>
      <c r="G92" s="69">
        <v>8.54</v>
      </c>
      <c r="H92" s="313">
        <f>G92*1.13</f>
        <v>9.650199999999998</v>
      </c>
      <c r="I92" s="314">
        <f>H92*1.1</f>
        <v>10.615219999999999</v>
      </c>
      <c r="J92" s="210"/>
      <c r="K92" s="282">
        <f t="shared" si="6"/>
        <v>0</v>
      </c>
    </row>
    <row r="93" spans="10:11" ht="15.75" thickBot="1">
      <c r="J93" s="210"/>
      <c r="K93" s="282"/>
    </row>
    <row r="94" spans="2:12" ht="15.75">
      <c r="B94" s="84" t="s">
        <v>538</v>
      </c>
      <c r="C94" s="546" t="s">
        <v>1679</v>
      </c>
      <c r="D94" s="547"/>
      <c r="E94" s="547"/>
      <c r="F94" s="547"/>
      <c r="G94" s="547"/>
      <c r="H94" s="547"/>
      <c r="I94" s="548"/>
      <c r="J94" s="210"/>
      <c r="K94" s="282"/>
      <c r="L94" s="376"/>
    </row>
    <row r="95" spans="1:12" ht="15.75">
      <c r="A95" s="328"/>
      <c r="B95" s="84"/>
      <c r="C95" s="40">
        <v>30</v>
      </c>
      <c r="D95" s="267" t="s">
        <v>1634</v>
      </c>
      <c r="E95" s="267"/>
      <c r="F95" s="242">
        <f>H95/$A$3</f>
        <v>0.515193103448276</v>
      </c>
      <c r="G95" s="338">
        <v>13.46</v>
      </c>
      <c r="H95" s="271">
        <f>G95*1.11</f>
        <v>14.940600000000002</v>
      </c>
      <c r="I95" s="272">
        <f>H95*1.1</f>
        <v>16.434660000000004</v>
      </c>
      <c r="J95" s="210"/>
      <c r="K95" s="282">
        <f t="shared" si="6"/>
        <v>0</v>
      </c>
      <c r="L95" s="225"/>
    </row>
    <row r="96" spans="1:12" ht="15.75">
      <c r="A96" s="328"/>
      <c r="B96" s="84"/>
      <c r="C96" s="40">
        <v>35</v>
      </c>
      <c r="D96" s="267" t="s">
        <v>519</v>
      </c>
      <c r="E96" s="267"/>
      <c r="F96" s="242">
        <f aca="true" t="shared" si="10" ref="F96:F128">H96/$A$3</f>
        <v>0.5829413793103448</v>
      </c>
      <c r="G96" s="338">
        <v>15.23</v>
      </c>
      <c r="H96" s="271">
        <f>G96*1.11</f>
        <v>16.9053</v>
      </c>
      <c r="I96" s="272">
        <f>H96*1.1</f>
        <v>18.595830000000003</v>
      </c>
      <c r="J96" s="210"/>
      <c r="K96" s="282">
        <f t="shared" si="6"/>
        <v>0</v>
      </c>
      <c r="L96" s="225"/>
    </row>
    <row r="97" spans="1:12" ht="15.75">
      <c r="A97" s="328"/>
      <c r="B97" s="437" t="s">
        <v>557</v>
      </c>
      <c r="C97" s="40">
        <v>40</v>
      </c>
      <c r="D97" s="267" t="s">
        <v>1634</v>
      </c>
      <c r="E97" s="267"/>
      <c r="F97" s="242">
        <f t="shared" si="10"/>
        <v>0.6510724137931035</v>
      </c>
      <c r="G97" s="338">
        <v>17.01</v>
      </c>
      <c r="H97" s="271">
        <f aca="true" t="shared" si="11" ref="H97:H129">G97*1.11</f>
        <v>18.881100000000004</v>
      </c>
      <c r="I97" s="272">
        <f aca="true" t="shared" si="12" ref="I97:I129">H97*1.1</f>
        <v>20.769210000000005</v>
      </c>
      <c r="J97" s="210"/>
      <c r="K97" s="282">
        <f t="shared" si="6"/>
        <v>0</v>
      </c>
      <c r="L97" s="225"/>
    </row>
    <row r="98" spans="1:12" ht="15.75">
      <c r="A98" s="328"/>
      <c r="B98" s="85" t="s">
        <v>561</v>
      </c>
      <c r="C98" s="40">
        <v>45</v>
      </c>
      <c r="D98" s="267" t="s">
        <v>1634</v>
      </c>
      <c r="E98" s="267"/>
      <c r="F98" s="242">
        <f t="shared" si="10"/>
        <v>0.7188206896551725</v>
      </c>
      <c r="G98" s="338">
        <v>18.78</v>
      </c>
      <c r="H98" s="271">
        <f t="shared" si="11"/>
        <v>20.845800000000004</v>
      </c>
      <c r="I98" s="272">
        <f t="shared" si="12"/>
        <v>22.930380000000007</v>
      </c>
      <c r="J98" s="210"/>
      <c r="K98" s="282">
        <f t="shared" si="6"/>
        <v>0</v>
      </c>
      <c r="L98" s="225"/>
    </row>
    <row r="99" spans="1:12" ht="15.75">
      <c r="A99" s="328"/>
      <c r="B99" s="85" t="s">
        <v>562</v>
      </c>
      <c r="C99" s="40">
        <v>50</v>
      </c>
      <c r="D99" s="267" t="s">
        <v>1634</v>
      </c>
      <c r="E99" s="267"/>
      <c r="F99" s="242">
        <f t="shared" si="10"/>
        <v>0.7873344827586208</v>
      </c>
      <c r="G99" s="338">
        <v>20.57</v>
      </c>
      <c r="H99" s="271">
        <f t="shared" si="11"/>
        <v>22.832700000000003</v>
      </c>
      <c r="I99" s="272">
        <f t="shared" si="12"/>
        <v>25.115970000000004</v>
      </c>
      <c r="J99" s="210"/>
      <c r="K99" s="282">
        <f t="shared" si="6"/>
        <v>0</v>
      </c>
      <c r="L99" s="225"/>
    </row>
    <row r="100" spans="1:12" ht="15.75">
      <c r="A100" s="328"/>
      <c r="B100" s="85" t="s">
        <v>563</v>
      </c>
      <c r="C100" s="40">
        <v>55</v>
      </c>
      <c r="D100" s="267" t="s">
        <v>1634</v>
      </c>
      <c r="E100" s="267"/>
      <c r="F100" s="242">
        <f t="shared" si="10"/>
        <v>0.8550827586206897</v>
      </c>
      <c r="G100" s="338">
        <v>22.34</v>
      </c>
      <c r="H100" s="271">
        <f t="shared" si="11"/>
        <v>24.797400000000003</v>
      </c>
      <c r="I100" s="272">
        <f t="shared" si="12"/>
        <v>27.277140000000006</v>
      </c>
      <c r="J100" s="210"/>
      <c r="K100" s="282">
        <f t="shared" si="6"/>
        <v>0</v>
      </c>
      <c r="L100" s="225"/>
    </row>
    <row r="101" spans="1:12" ht="15.75">
      <c r="A101" s="328"/>
      <c r="B101" s="85" t="s">
        <v>564</v>
      </c>
      <c r="C101" s="40">
        <v>60</v>
      </c>
      <c r="D101" s="267" t="s">
        <v>1634</v>
      </c>
      <c r="E101" s="267"/>
      <c r="F101" s="242">
        <f t="shared" si="10"/>
        <v>0.9228310344827586</v>
      </c>
      <c r="G101" s="338">
        <v>24.11</v>
      </c>
      <c r="H101" s="271">
        <f t="shared" si="11"/>
        <v>26.7621</v>
      </c>
      <c r="I101" s="272">
        <f t="shared" si="12"/>
        <v>29.43831</v>
      </c>
      <c r="J101" s="210"/>
      <c r="K101" s="282">
        <f t="shared" si="6"/>
        <v>0</v>
      </c>
      <c r="L101" s="225"/>
    </row>
    <row r="102" spans="1:12" ht="15.75">
      <c r="A102" s="328"/>
      <c r="B102" s="85" t="s">
        <v>565</v>
      </c>
      <c r="C102" s="40">
        <v>65</v>
      </c>
      <c r="D102" s="267" t="s">
        <v>1634</v>
      </c>
      <c r="E102" s="267"/>
      <c r="F102" s="242">
        <f t="shared" si="10"/>
        <v>0.9909620689655173</v>
      </c>
      <c r="G102" s="338">
        <v>25.89</v>
      </c>
      <c r="H102" s="271">
        <f t="shared" si="11"/>
        <v>28.737900000000003</v>
      </c>
      <c r="I102" s="272">
        <f t="shared" si="12"/>
        <v>31.611690000000007</v>
      </c>
      <c r="J102" s="210"/>
      <c r="K102" s="282">
        <f t="shared" si="6"/>
        <v>0</v>
      </c>
      <c r="L102" s="225"/>
    </row>
    <row r="103" spans="1:12" ht="15.75">
      <c r="A103" s="328"/>
      <c r="B103" s="85" t="s">
        <v>690</v>
      </c>
      <c r="C103" s="40">
        <v>70</v>
      </c>
      <c r="D103" s="267" t="s">
        <v>1634</v>
      </c>
      <c r="E103" s="267"/>
      <c r="F103" s="242">
        <f t="shared" si="10"/>
        <v>1.092393103448276</v>
      </c>
      <c r="G103" s="338">
        <v>28.54</v>
      </c>
      <c r="H103" s="271">
        <f t="shared" si="11"/>
        <v>31.6794</v>
      </c>
      <c r="I103" s="272">
        <f t="shared" si="12"/>
        <v>34.84734</v>
      </c>
      <c r="J103" s="210"/>
      <c r="K103" s="282">
        <f t="shared" si="6"/>
        <v>0</v>
      </c>
      <c r="L103" s="225"/>
    </row>
    <row r="104" spans="1:12" ht="15.75">
      <c r="A104" s="328"/>
      <c r="B104" s="85" t="s">
        <v>691</v>
      </c>
      <c r="C104" s="40">
        <v>75</v>
      </c>
      <c r="D104" s="267" t="s">
        <v>1634</v>
      </c>
      <c r="E104" s="267"/>
      <c r="F104" s="242">
        <f t="shared" si="10"/>
        <v>1.1601413793103448</v>
      </c>
      <c r="G104" s="338">
        <v>30.31</v>
      </c>
      <c r="H104" s="271">
        <f t="shared" si="11"/>
        <v>33.6441</v>
      </c>
      <c r="I104" s="272">
        <f t="shared" si="12"/>
        <v>37.00851000000001</v>
      </c>
      <c r="J104" s="210"/>
      <c r="K104" s="282">
        <f t="shared" si="6"/>
        <v>0</v>
      </c>
      <c r="L104" s="225"/>
    </row>
    <row r="105" spans="1:12" ht="15.75">
      <c r="A105" s="328"/>
      <c r="B105" s="85" t="s">
        <v>692</v>
      </c>
      <c r="C105" s="40">
        <v>80</v>
      </c>
      <c r="D105" s="267" t="s">
        <v>1634</v>
      </c>
      <c r="E105" s="267"/>
      <c r="F105" s="242">
        <f t="shared" si="10"/>
        <v>1.2278896551724139</v>
      </c>
      <c r="G105" s="338">
        <v>32.08</v>
      </c>
      <c r="H105" s="271">
        <f t="shared" si="11"/>
        <v>35.6088</v>
      </c>
      <c r="I105" s="272">
        <f t="shared" si="12"/>
        <v>39.16968000000001</v>
      </c>
      <c r="J105" s="210"/>
      <c r="K105" s="282">
        <f t="shared" si="6"/>
        <v>0</v>
      </c>
      <c r="L105" s="225"/>
    </row>
    <row r="106" spans="1:12" ht="15.75">
      <c r="A106" s="328"/>
      <c r="B106" s="85" t="s">
        <v>693</v>
      </c>
      <c r="C106" s="40">
        <v>85</v>
      </c>
      <c r="D106" s="267" t="s">
        <v>1634</v>
      </c>
      <c r="E106" s="267"/>
      <c r="F106" s="242">
        <f t="shared" si="10"/>
        <v>1.2964034482758622</v>
      </c>
      <c r="G106" s="338">
        <v>33.87</v>
      </c>
      <c r="H106" s="271">
        <f t="shared" si="11"/>
        <v>37.5957</v>
      </c>
      <c r="I106" s="272">
        <f t="shared" si="12"/>
        <v>41.355270000000004</v>
      </c>
      <c r="J106" s="210"/>
      <c r="K106" s="282">
        <f t="shared" si="6"/>
        <v>0</v>
      </c>
      <c r="L106" s="225"/>
    </row>
    <row r="107" spans="1:12" ht="15.75">
      <c r="A107" s="328"/>
      <c r="B107" s="85" t="s">
        <v>694</v>
      </c>
      <c r="C107" s="40">
        <v>90</v>
      </c>
      <c r="D107" s="267" t="s">
        <v>1634</v>
      </c>
      <c r="E107" s="267"/>
      <c r="F107" s="242">
        <f t="shared" si="10"/>
        <v>1.364151724137931</v>
      </c>
      <c r="G107" s="338">
        <v>35.64</v>
      </c>
      <c r="H107" s="271">
        <f t="shared" si="11"/>
        <v>39.5604</v>
      </c>
      <c r="I107" s="272">
        <f t="shared" si="12"/>
        <v>43.51644</v>
      </c>
      <c r="J107" s="210"/>
      <c r="K107" s="282">
        <f aca="true" t="shared" si="13" ref="K107:K170">J107*I107</f>
        <v>0</v>
      </c>
      <c r="L107" s="225"/>
    </row>
    <row r="108" spans="1:12" ht="15.75">
      <c r="A108" s="328"/>
      <c r="B108" s="85" t="s">
        <v>695</v>
      </c>
      <c r="C108" s="40">
        <v>95</v>
      </c>
      <c r="D108" s="267" t="s">
        <v>1634</v>
      </c>
      <c r="E108" s="267"/>
      <c r="F108" s="242">
        <f t="shared" si="10"/>
        <v>1.4322827586206899</v>
      </c>
      <c r="G108" s="338">
        <v>37.42</v>
      </c>
      <c r="H108" s="271">
        <f t="shared" si="11"/>
        <v>41.53620000000001</v>
      </c>
      <c r="I108" s="272">
        <f t="shared" si="12"/>
        <v>45.68982000000001</v>
      </c>
      <c r="J108" s="210"/>
      <c r="K108" s="282">
        <f t="shared" si="13"/>
        <v>0</v>
      </c>
      <c r="L108" s="225"/>
    </row>
    <row r="109" spans="1:12" ht="15.75">
      <c r="A109" s="328"/>
      <c r="B109" s="85" t="s">
        <v>696</v>
      </c>
      <c r="C109" s="40">
        <v>100</v>
      </c>
      <c r="D109" s="267" t="s">
        <v>1634</v>
      </c>
      <c r="E109" s="267"/>
      <c r="F109" s="242">
        <f t="shared" si="10"/>
        <v>1.5000310344827588</v>
      </c>
      <c r="G109" s="338">
        <v>39.19</v>
      </c>
      <c r="H109" s="271">
        <f t="shared" si="11"/>
        <v>43.5009</v>
      </c>
      <c r="I109" s="272">
        <f t="shared" si="12"/>
        <v>47.85099</v>
      </c>
      <c r="J109" s="210"/>
      <c r="K109" s="282">
        <f t="shared" si="13"/>
        <v>0</v>
      </c>
      <c r="L109" s="225"/>
    </row>
    <row r="110" spans="1:12" ht="15.75">
      <c r="A110" s="328"/>
      <c r="B110" s="85" t="s">
        <v>697</v>
      </c>
      <c r="C110" s="40">
        <v>105</v>
      </c>
      <c r="D110" s="267" t="s">
        <v>1634</v>
      </c>
      <c r="E110" s="267"/>
      <c r="F110" s="242">
        <f t="shared" si="10"/>
        <v>1.5677793103448276</v>
      </c>
      <c r="G110" s="338">
        <v>40.96</v>
      </c>
      <c r="H110" s="271">
        <f t="shared" si="11"/>
        <v>45.4656</v>
      </c>
      <c r="I110" s="272">
        <f t="shared" si="12"/>
        <v>50.01216000000001</v>
      </c>
      <c r="J110" s="210"/>
      <c r="K110" s="282">
        <f t="shared" si="13"/>
        <v>0</v>
      </c>
      <c r="L110" s="225"/>
    </row>
    <row r="111" spans="1:12" ht="15.75">
      <c r="A111" s="328"/>
      <c r="B111" s="85" t="s">
        <v>698</v>
      </c>
      <c r="C111" s="40">
        <v>110</v>
      </c>
      <c r="D111" s="267" t="s">
        <v>1634</v>
      </c>
      <c r="E111" s="267"/>
      <c r="F111" s="242">
        <f t="shared" si="10"/>
        <v>1.6355275862068965</v>
      </c>
      <c r="G111" s="338">
        <v>42.73</v>
      </c>
      <c r="H111" s="271">
        <f t="shared" si="11"/>
        <v>47.4303</v>
      </c>
      <c r="I111" s="272">
        <f t="shared" si="12"/>
        <v>52.17333000000001</v>
      </c>
      <c r="J111" s="210"/>
      <c r="K111" s="282">
        <f t="shared" si="13"/>
        <v>0</v>
      </c>
      <c r="L111" s="225"/>
    </row>
    <row r="112" spans="1:12" ht="15.75">
      <c r="A112" s="328"/>
      <c r="B112" s="85" t="s">
        <v>699</v>
      </c>
      <c r="C112" s="40">
        <v>115</v>
      </c>
      <c r="D112" s="267" t="s">
        <v>1634</v>
      </c>
      <c r="E112" s="267"/>
      <c r="F112" s="242">
        <f t="shared" si="10"/>
        <v>1.7668137931034482</v>
      </c>
      <c r="G112" s="338">
        <v>46.16</v>
      </c>
      <c r="H112" s="271">
        <f t="shared" si="11"/>
        <v>51.2376</v>
      </c>
      <c r="I112" s="272">
        <f t="shared" si="12"/>
        <v>56.361360000000005</v>
      </c>
      <c r="J112" s="210"/>
      <c r="K112" s="282">
        <f t="shared" si="13"/>
        <v>0</v>
      </c>
      <c r="L112" s="225"/>
    </row>
    <row r="113" spans="1:12" ht="15.75">
      <c r="A113" s="328"/>
      <c r="B113" s="85" t="s">
        <v>700</v>
      </c>
      <c r="C113" s="40">
        <v>120</v>
      </c>
      <c r="D113" s="267" t="s">
        <v>1634</v>
      </c>
      <c r="E113" s="267"/>
      <c r="F113" s="242">
        <f t="shared" si="10"/>
        <v>1.8376241379310345</v>
      </c>
      <c r="G113" s="338">
        <v>48.01</v>
      </c>
      <c r="H113" s="271">
        <f t="shared" si="11"/>
        <v>53.2911</v>
      </c>
      <c r="I113" s="272">
        <f t="shared" si="12"/>
        <v>58.62021000000001</v>
      </c>
      <c r="J113" s="210"/>
      <c r="K113" s="282">
        <f t="shared" si="13"/>
        <v>0</v>
      </c>
      <c r="L113" s="225"/>
    </row>
    <row r="114" spans="1:12" ht="15.75">
      <c r="A114" s="328"/>
      <c r="B114" s="85" t="s">
        <v>701</v>
      </c>
      <c r="C114" s="40">
        <v>125</v>
      </c>
      <c r="D114" s="267" t="s">
        <v>1634</v>
      </c>
      <c r="E114" s="267"/>
      <c r="F114" s="242">
        <f t="shared" si="10"/>
        <v>1.9080517241379313</v>
      </c>
      <c r="G114" s="338">
        <v>49.85</v>
      </c>
      <c r="H114" s="271">
        <f t="shared" si="11"/>
        <v>55.33350000000001</v>
      </c>
      <c r="I114" s="272">
        <f t="shared" si="12"/>
        <v>60.866850000000014</v>
      </c>
      <c r="J114" s="210"/>
      <c r="K114" s="282">
        <f t="shared" si="13"/>
        <v>0</v>
      </c>
      <c r="L114" s="225"/>
    </row>
    <row r="115" spans="1:12" ht="15.75">
      <c r="A115" s="328"/>
      <c r="B115" s="85" t="s">
        <v>702</v>
      </c>
      <c r="C115" s="40">
        <v>130</v>
      </c>
      <c r="D115" s="267" t="s">
        <v>1634</v>
      </c>
      <c r="E115" s="267"/>
      <c r="F115" s="242">
        <f t="shared" si="10"/>
        <v>1.9784793103448277</v>
      </c>
      <c r="G115" s="338">
        <v>51.69</v>
      </c>
      <c r="H115" s="271">
        <f t="shared" si="11"/>
        <v>57.3759</v>
      </c>
      <c r="I115" s="272">
        <f t="shared" si="12"/>
        <v>63.113490000000006</v>
      </c>
      <c r="J115" s="210"/>
      <c r="K115" s="282">
        <f t="shared" si="13"/>
        <v>0</v>
      </c>
      <c r="L115" s="225"/>
    </row>
    <row r="116" spans="1:12" ht="15.75">
      <c r="A116" s="328"/>
      <c r="B116" s="85" t="s">
        <v>703</v>
      </c>
      <c r="C116" s="40">
        <v>135</v>
      </c>
      <c r="D116" s="267" t="s">
        <v>1634</v>
      </c>
      <c r="E116" s="267"/>
      <c r="F116" s="242">
        <f t="shared" si="10"/>
        <v>2.083737931034483</v>
      </c>
      <c r="G116" s="338">
        <v>54.44</v>
      </c>
      <c r="H116" s="271">
        <f t="shared" si="11"/>
        <v>60.4284</v>
      </c>
      <c r="I116" s="272">
        <f t="shared" si="12"/>
        <v>66.47124000000001</v>
      </c>
      <c r="J116" s="210"/>
      <c r="K116" s="282">
        <f t="shared" si="13"/>
        <v>0</v>
      </c>
      <c r="L116" s="225"/>
    </row>
    <row r="117" spans="1:12" ht="15.75">
      <c r="A117" s="328"/>
      <c r="B117" s="85" t="s">
        <v>704</v>
      </c>
      <c r="C117" s="40">
        <v>140</v>
      </c>
      <c r="D117" s="267" t="s">
        <v>1634</v>
      </c>
      <c r="E117" s="267"/>
      <c r="F117" s="242">
        <f t="shared" si="10"/>
        <v>2.15378275862069</v>
      </c>
      <c r="G117" s="338">
        <v>56.27</v>
      </c>
      <c r="H117" s="271">
        <f t="shared" si="11"/>
        <v>62.45970000000001</v>
      </c>
      <c r="I117" s="272">
        <f t="shared" si="12"/>
        <v>68.70567000000001</v>
      </c>
      <c r="J117" s="210"/>
      <c r="K117" s="282">
        <f t="shared" si="13"/>
        <v>0</v>
      </c>
      <c r="L117" s="225"/>
    </row>
    <row r="118" spans="1:12" ht="15.75">
      <c r="A118" s="328"/>
      <c r="B118" s="85" t="s">
        <v>705</v>
      </c>
      <c r="C118" s="40">
        <v>145</v>
      </c>
      <c r="D118" s="267" t="s">
        <v>1634</v>
      </c>
      <c r="E118" s="267"/>
      <c r="F118" s="242">
        <f t="shared" si="10"/>
        <v>2.2242103448275863</v>
      </c>
      <c r="G118" s="338">
        <v>58.11</v>
      </c>
      <c r="H118" s="271">
        <f t="shared" si="11"/>
        <v>64.5021</v>
      </c>
      <c r="I118" s="272">
        <f t="shared" si="12"/>
        <v>70.95231000000001</v>
      </c>
      <c r="J118" s="210"/>
      <c r="K118" s="282">
        <f t="shared" si="13"/>
        <v>0</v>
      </c>
      <c r="L118" s="225"/>
    </row>
    <row r="119" spans="1:12" ht="15.75">
      <c r="A119" s="328"/>
      <c r="B119" s="85" t="s">
        <v>706</v>
      </c>
      <c r="C119" s="40">
        <v>150</v>
      </c>
      <c r="D119" s="267" t="s">
        <v>1634</v>
      </c>
      <c r="E119" s="267"/>
      <c r="F119" s="242">
        <f t="shared" si="10"/>
        <v>2.294637931034483</v>
      </c>
      <c r="G119" s="338">
        <v>59.95</v>
      </c>
      <c r="H119" s="271">
        <f t="shared" si="11"/>
        <v>66.54450000000001</v>
      </c>
      <c r="I119" s="272">
        <f t="shared" si="12"/>
        <v>73.19895000000002</v>
      </c>
      <c r="J119" s="210"/>
      <c r="K119" s="282">
        <f t="shared" si="13"/>
        <v>0</v>
      </c>
      <c r="L119" s="225"/>
    </row>
    <row r="120" spans="1:12" ht="15.75">
      <c r="A120" s="328"/>
      <c r="B120" s="85" t="s">
        <v>707</v>
      </c>
      <c r="C120" s="40">
        <v>155</v>
      </c>
      <c r="D120" s="267" t="s">
        <v>1634</v>
      </c>
      <c r="E120" s="267"/>
      <c r="F120" s="242">
        <f t="shared" si="10"/>
        <v>2.365831034482759</v>
      </c>
      <c r="G120" s="338">
        <v>61.81</v>
      </c>
      <c r="H120" s="271">
        <f t="shared" si="11"/>
        <v>68.60910000000001</v>
      </c>
      <c r="I120" s="272">
        <f t="shared" si="12"/>
        <v>75.47001000000002</v>
      </c>
      <c r="J120" s="210"/>
      <c r="K120" s="282">
        <f t="shared" si="13"/>
        <v>0</v>
      </c>
      <c r="L120" s="225"/>
    </row>
    <row r="121" spans="1:12" ht="15.75">
      <c r="A121" s="328"/>
      <c r="B121" s="85" t="s">
        <v>708</v>
      </c>
      <c r="C121" s="40">
        <v>160</v>
      </c>
      <c r="D121" s="267" t="s">
        <v>1634</v>
      </c>
      <c r="E121" s="267"/>
      <c r="F121" s="242">
        <f t="shared" si="10"/>
        <v>2.4362586206896553</v>
      </c>
      <c r="G121" s="338">
        <v>63.65</v>
      </c>
      <c r="H121" s="271">
        <f t="shared" si="11"/>
        <v>70.6515</v>
      </c>
      <c r="I121" s="272">
        <f t="shared" si="12"/>
        <v>77.71665</v>
      </c>
      <c r="J121" s="210"/>
      <c r="K121" s="282">
        <f t="shared" si="13"/>
        <v>0</v>
      </c>
      <c r="L121" s="225"/>
    </row>
    <row r="122" spans="1:12" ht="15.75">
      <c r="A122" s="328"/>
      <c r="B122" s="85" t="s">
        <v>709</v>
      </c>
      <c r="C122" s="40">
        <v>165</v>
      </c>
      <c r="D122" s="267" t="s">
        <v>1634</v>
      </c>
      <c r="E122" s="267"/>
      <c r="F122" s="242">
        <f t="shared" si="10"/>
        <v>2.595868965517241</v>
      </c>
      <c r="G122" s="338">
        <v>67.82</v>
      </c>
      <c r="H122" s="271">
        <f t="shared" si="11"/>
        <v>75.2802</v>
      </c>
      <c r="I122" s="272">
        <f t="shared" si="12"/>
        <v>82.80822</v>
      </c>
      <c r="J122" s="210"/>
      <c r="K122" s="282">
        <f t="shared" si="13"/>
        <v>0</v>
      </c>
      <c r="L122" s="225"/>
    </row>
    <row r="123" spans="1:12" ht="15.75">
      <c r="A123" s="328"/>
      <c r="B123" s="85" t="s">
        <v>710</v>
      </c>
      <c r="C123" s="40">
        <v>170</v>
      </c>
      <c r="D123" s="267" t="s">
        <v>1634</v>
      </c>
      <c r="E123" s="267"/>
      <c r="F123" s="242">
        <f t="shared" si="10"/>
        <v>2.668975862068966</v>
      </c>
      <c r="G123" s="338">
        <v>69.73</v>
      </c>
      <c r="H123" s="271">
        <f t="shared" si="11"/>
        <v>77.40030000000002</v>
      </c>
      <c r="I123" s="272">
        <f t="shared" si="12"/>
        <v>85.14033000000002</v>
      </c>
      <c r="J123" s="210"/>
      <c r="K123" s="282">
        <f t="shared" si="13"/>
        <v>0</v>
      </c>
      <c r="L123" s="225"/>
    </row>
    <row r="124" spans="1:12" ht="15.75">
      <c r="A124" s="328"/>
      <c r="B124" s="85" t="s">
        <v>711</v>
      </c>
      <c r="C124" s="40">
        <v>175</v>
      </c>
      <c r="D124" s="267" t="s">
        <v>1634</v>
      </c>
      <c r="E124" s="267"/>
      <c r="F124" s="242">
        <f t="shared" si="10"/>
        <v>2.7417</v>
      </c>
      <c r="G124" s="338">
        <v>71.63</v>
      </c>
      <c r="H124" s="271">
        <f t="shared" si="11"/>
        <v>79.5093</v>
      </c>
      <c r="I124" s="272">
        <f t="shared" si="12"/>
        <v>87.46023</v>
      </c>
      <c r="J124" s="210"/>
      <c r="K124" s="282">
        <f t="shared" si="13"/>
        <v>0</v>
      </c>
      <c r="L124" s="225"/>
    </row>
    <row r="125" spans="1:12" ht="15.75">
      <c r="A125" s="328"/>
      <c r="B125" s="85" t="s">
        <v>712</v>
      </c>
      <c r="C125" s="40">
        <v>180</v>
      </c>
      <c r="D125" s="267" t="s">
        <v>1634</v>
      </c>
      <c r="E125" s="267"/>
      <c r="F125" s="242">
        <f t="shared" si="10"/>
        <v>2.814424137931035</v>
      </c>
      <c r="G125" s="338">
        <v>73.53</v>
      </c>
      <c r="H125" s="271">
        <f t="shared" si="11"/>
        <v>81.6183</v>
      </c>
      <c r="I125" s="272">
        <f t="shared" si="12"/>
        <v>89.78013000000001</v>
      </c>
      <c r="J125" s="210"/>
      <c r="K125" s="282">
        <f t="shared" si="13"/>
        <v>0</v>
      </c>
      <c r="L125" s="225"/>
    </row>
    <row r="126" spans="1:12" ht="15.75">
      <c r="A126" s="328"/>
      <c r="B126" s="85" t="s">
        <v>713</v>
      </c>
      <c r="C126" s="40">
        <v>185</v>
      </c>
      <c r="D126" s="267" t="s">
        <v>1634</v>
      </c>
      <c r="E126" s="267"/>
      <c r="F126" s="242">
        <f t="shared" si="10"/>
        <v>2.8875310344827585</v>
      </c>
      <c r="G126" s="338">
        <v>75.44</v>
      </c>
      <c r="H126" s="271">
        <f t="shared" si="11"/>
        <v>83.7384</v>
      </c>
      <c r="I126" s="272">
        <f t="shared" si="12"/>
        <v>92.11224</v>
      </c>
      <c r="J126" s="210"/>
      <c r="K126" s="282">
        <f t="shared" si="13"/>
        <v>0</v>
      </c>
      <c r="L126" s="225"/>
    </row>
    <row r="127" spans="1:12" ht="15.75">
      <c r="A127" s="328"/>
      <c r="B127" s="85" t="s">
        <v>714</v>
      </c>
      <c r="C127" s="40">
        <v>190</v>
      </c>
      <c r="D127" s="267" t="s">
        <v>1634</v>
      </c>
      <c r="E127" s="267"/>
      <c r="F127" s="242">
        <f t="shared" si="10"/>
        <v>2.9610206896551725</v>
      </c>
      <c r="G127" s="338">
        <v>77.36</v>
      </c>
      <c r="H127" s="271">
        <f t="shared" si="11"/>
        <v>85.8696</v>
      </c>
      <c r="I127" s="272">
        <f t="shared" si="12"/>
        <v>94.45656000000001</v>
      </c>
      <c r="J127" s="210"/>
      <c r="K127" s="282">
        <f t="shared" si="13"/>
        <v>0</v>
      </c>
      <c r="L127" s="225"/>
    </row>
    <row r="128" spans="1:12" ht="15.75">
      <c r="A128" s="328"/>
      <c r="B128" s="85" t="s">
        <v>715</v>
      </c>
      <c r="C128" s="40">
        <v>195</v>
      </c>
      <c r="D128" s="267" t="s">
        <v>1634</v>
      </c>
      <c r="E128" s="267"/>
      <c r="F128" s="242">
        <f t="shared" si="10"/>
        <v>3.0337448275862076</v>
      </c>
      <c r="G128" s="338">
        <v>79.26</v>
      </c>
      <c r="H128" s="271">
        <f t="shared" si="11"/>
        <v>87.97860000000001</v>
      </c>
      <c r="I128" s="272">
        <f t="shared" si="12"/>
        <v>96.77646000000003</v>
      </c>
      <c r="J128" s="210"/>
      <c r="K128" s="282">
        <f t="shared" si="13"/>
        <v>0</v>
      </c>
      <c r="L128" s="225"/>
    </row>
    <row r="129" spans="1:12" ht="16.5" thickBot="1">
      <c r="A129" s="328"/>
      <c r="B129" s="85" t="s">
        <v>716</v>
      </c>
      <c r="C129" s="41">
        <v>200</v>
      </c>
      <c r="D129" s="268" t="s">
        <v>1634</v>
      </c>
      <c r="E129" s="268"/>
      <c r="F129" s="243">
        <f>H129/A3</f>
        <v>3.106851724137931</v>
      </c>
      <c r="G129" s="339">
        <v>81.17</v>
      </c>
      <c r="H129" s="280">
        <f t="shared" si="11"/>
        <v>90.09870000000001</v>
      </c>
      <c r="I129" s="281">
        <f t="shared" si="12"/>
        <v>99.10857000000001</v>
      </c>
      <c r="J129" s="210"/>
      <c r="K129" s="282">
        <f t="shared" si="13"/>
        <v>0</v>
      </c>
      <c r="L129" s="225"/>
    </row>
    <row r="130" spans="10:11" ht="15.75" thickBot="1">
      <c r="J130" s="210"/>
      <c r="K130" s="282"/>
    </row>
    <row r="131" spans="2:11" ht="15.75">
      <c r="B131" s="84" t="s">
        <v>539</v>
      </c>
      <c r="C131" s="546" t="s">
        <v>1680</v>
      </c>
      <c r="D131" s="547"/>
      <c r="E131" s="547"/>
      <c r="F131" s="547"/>
      <c r="G131" s="547"/>
      <c r="H131" s="547"/>
      <c r="I131" s="548"/>
      <c r="J131" s="210"/>
      <c r="K131" s="282"/>
    </row>
    <row r="132" spans="2:11" ht="14.25" customHeight="1">
      <c r="B132" s="85" t="s">
        <v>566</v>
      </c>
      <c r="C132" s="59" t="s">
        <v>1636</v>
      </c>
      <c r="D132" s="64" t="s">
        <v>1635</v>
      </c>
      <c r="E132" s="64"/>
      <c r="F132" s="242">
        <f>H132/$A$3</f>
        <v>0.6265758620689656</v>
      </c>
      <c r="G132" s="55">
        <v>16.37</v>
      </c>
      <c r="H132" s="271">
        <f>G132*1.11</f>
        <v>18.170700000000004</v>
      </c>
      <c r="I132" s="272">
        <f>H132*1.1</f>
        <v>19.987770000000005</v>
      </c>
      <c r="J132" s="210"/>
      <c r="K132" s="282">
        <f t="shared" si="13"/>
        <v>0</v>
      </c>
    </row>
    <row r="133" spans="2:11" ht="15">
      <c r="B133" s="85" t="s">
        <v>567</v>
      </c>
      <c r="C133" s="65">
        <v>45</v>
      </c>
      <c r="D133" s="64">
        <v>33.8</v>
      </c>
      <c r="E133" s="64"/>
      <c r="F133" s="242">
        <f aca="true" t="shared" si="14" ref="F133:F163">H133/$A$3</f>
        <v>0.7042758620689655</v>
      </c>
      <c r="G133" s="55">
        <v>18.4</v>
      </c>
      <c r="H133" s="271">
        <f aca="true" t="shared" si="15" ref="H133:H164">G133*1.11</f>
        <v>20.424</v>
      </c>
      <c r="I133" s="272">
        <f aca="true" t="shared" si="16" ref="I133:I163">H133*1.1</f>
        <v>22.4664</v>
      </c>
      <c r="J133" s="210"/>
      <c r="K133" s="282">
        <f t="shared" si="13"/>
        <v>0</v>
      </c>
    </row>
    <row r="134" spans="2:11" ht="15">
      <c r="B134" s="85" t="s">
        <v>568</v>
      </c>
      <c r="C134" s="65">
        <v>50</v>
      </c>
      <c r="D134" s="64">
        <v>38.8</v>
      </c>
      <c r="E134" s="64"/>
      <c r="F134" s="242">
        <f t="shared" si="14"/>
        <v>0.7812103448275862</v>
      </c>
      <c r="G134" s="338">
        <v>20.41</v>
      </c>
      <c r="H134" s="271">
        <f t="shared" si="15"/>
        <v>22.6551</v>
      </c>
      <c r="I134" s="272">
        <f t="shared" si="16"/>
        <v>24.920610000000003</v>
      </c>
      <c r="J134" s="210"/>
      <c r="K134" s="282">
        <f t="shared" si="13"/>
        <v>0</v>
      </c>
    </row>
    <row r="135" spans="2:11" ht="15">
      <c r="B135" s="85" t="s">
        <v>569</v>
      </c>
      <c r="C135" s="65">
        <v>55</v>
      </c>
      <c r="D135" s="64">
        <v>43.8</v>
      </c>
      <c r="E135" s="64"/>
      <c r="F135" s="242">
        <f t="shared" si="14"/>
        <v>0.8589103448275863</v>
      </c>
      <c r="G135" s="55">
        <v>22.44</v>
      </c>
      <c r="H135" s="271">
        <f t="shared" si="15"/>
        <v>24.908400000000004</v>
      </c>
      <c r="I135" s="272">
        <f t="shared" si="16"/>
        <v>27.399240000000006</v>
      </c>
      <c r="J135" s="210"/>
      <c r="K135" s="282">
        <f t="shared" si="13"/>
        <v>0</v>
      </c>
    </row>
    <row r="136" spans="2:11" ht="15">
      <c r="B136" s="85" t="s">
        <v>570</v>
      </c>
      <c r="C136" s="65">
        <v>60</v>
      </c>
      <c r="D136" s="64">
        <v>48.8</v>
      </c>
      <c r="E136" s="64"/>
      <c r="F136" s="242">
        <f t="shared" si="14"/>
        <v>0.9362275862068967</v>
      </c>
      <c r="G136" s="338">
        <v>24.46</v>
      </c>
      <c r="H136" s="271">
        <f t="shared" si="15"/>
        <v>27.150600000000004</v>
      </c>
      <c r="I136" s="272">
        <f t="shared" si="16"/>
        <v>29.865660000000005</v>
      </c>
      <c r="J136" s="210"/>
      <c r="K136" s="282">
        <f t="shared" si="13"/>
        <v>0</v>
      </c>
    </row>
    <row r="137" spans="2:11" ht="15">
      <c r="B137" s="85" t="s">
        <v>571</v>
      </c>
      <c r="C137" s="65">
        <v>65</v>
      </c>
      <c r="D137" s="64">
        <v>53.8</v>
      </c>
      <c r="E137" s="64"/>
      <c r="F137" s="242">
        <f t="shared" si="14"/>
        <v>1.0139275862068966</v>
      </c>
      <c r="G137" s="55">
        <v>26.49</v>
      </c>
      <c r="H137" s="271">
        <f t="shared" si="15"/>
        <v>29.4039</v>
      </c>
      <c r="I137" s="272">
        <f t="shared" si="16"/>
        <v>32.34429</v>
      </c>
      <c r="J137" s="210"/>
      <c r="K137" s="282">
        <f t="shared" si="13"/>
        <v>0</v>
      </c>
    </row>
    <row r="138" spans="2:11" ht="15">
      <c r="B138" s="85" t="s">
        <v>717</v>
      </c>
      <c r="C138" s="65">
        <v>70</v>
      </c>
      <c r="D138" s="64">
        <v>58.8</v>
      </c>
      <c r="E138" s="64"/>
      <c r="F138" s="242">
        <f t="shared" si="14"/>
        <v>1.1754517241379312</v>
      </c>
      <c r="G138" s="55">
        <v>30.71</v>
      </c>
      <c r="H138" s="271">
        <f t="shared" si="15"/>
        <v>34.088100000000004</v>
      </c>
      <c r="I138" s="272">
        <f t="shared" si="16"/>
        <v>37.49691000000001</v>
      </c>
      <c r="J138" s="210"/>
      <c r="K138" s="282">
        <f t="shared" si="13"/>
        <v>0</v>
      </c>
    </row>
    <row r="139" spans="2:11" ht="15">
      <c r="B139" s="85" t="s">
        <v>718</v>
      </c>
      <c r="C139" s="65">
        <v>75</v>
      </c>
      <c r="D139" s="64">
        <v>63.8</v>
      </c>
      <c r="E139" s="64"/>
      <c r="F139" s="242">
        <f t="shared" si="14"/>
        <v>1.2527689655172414</v>
      </c>
      <c r="G139" s="55">
        <v>32.73</v>
      </c>
      <c r="H139" s="271">
        <f t="shared" si="15"/>
        <v>36.3303</v>
      </c>
      <c r="I139" s="272">
        <f t="shared" si="16"/>
        <v>39.963330000000006</v>
      </c>
      <c r="J139" s="210"/>
      <c r="K139" s="282">
        <f t="shared" si="13"/>
        <v>0</v>
      </c>
    </row>
    <row r="140" spans="2:11" ht="15">
      <c r="B140" s="85" t="s">
        <v>719</v>
      </c>
      <c r="C140" s="65">
        <v>80</v>
      </c>
      <c r="D140" s="64">
        <v>68.8</v>
      </c>
      <c r="E140" s="64"/>
      <c r="F140" s="242">
        <f t="shared" si="14"/>
        <v>1.3304689655172415</v>
      </c>
      <c r="G140" s="55">
        <v>34.76</v>
      </c>
      <c r="H140" s="271">
        <f t="shared" si="15"/>
        <v>38.583600000000004</v>
      </c>
      <c r="I140" s="272">
        <f t="shared" si="16"/>
        <v>42.44196000000001</v>
      </c>
      <c r="J140" s="210"/>
      <c r="K140" s="282">
        <f t="shared" si="13"/>
        <v>0</v>
      </c>
    </row>
    <row r="141" spans="2:11" ht="15">
      <c r="B141" s="85" t="s">
        <v>720</v>
      </c>
      <c r="C141" s="65">
        <v>85</v>
      </c>
      <c r="D141" s="64">
        <v>73.8</v>
      </c>
      <c r="E141" s="64"/>
      <c r="F141" s="242">
        <f t="shared" si="14"/>
        <v>1.407786206896552</v>
      </c>
      <c r="G141" s="55">
        <v>36.78</v>
      </c>
      <c r="H141" s="271">
        <f t="shared" si="15"/>
        <v>40.82580000000001</v>
      </c>
      <c r="I141" s="272">
        <f t="shared" si="16"/>
        <v>44.908380000000015</v>
      </c>
      <c r="J141" s="210"/>
      <c r="K141" s="282">
        <f t="shared" si="13"/>
        <v>0</v>
      </c>
    </row>
    <row r="142" spans="2:11" ht="15">
      <c r="B142" s="85" t="s">
        <v>721</v>
      </c>
      <c r="C142" s="65">
        <v>90</v>
      </c>
      <c r="D142" s="64">
        <v>78.8</v>
      </c>
      <c r="E142" s="64"/>
      <c r="F142" s="242">
        <f t="shared" si="14"/>
        <v>1.485103448275862</v>
      </c>
      <c r="G142" s="55">
        <v>38.8</v>
      </c>
      <c r="H142" s="271">
        <f t="shared" si="15"/>
        <v>43.068</v>
      </c>
      <c r="I142" s="272">
        <f t="shared" si="16"/>
        <v>47.3748</v>
      </c>
      <c r="J142" s="210"/>
      <c r="K142" s="282">
        <f t="shared" si="13"/>
        <v>0</v>
      </c>
    </row>
    <row r="143" spans="2:11" ht="15">
      <c r="B143" s="85" t="s">
        <v>722</v>
      </c>
      <c r="C143" s="65">
        <v>95</v>
      </c>
      <c r="D143" s="64">
        <v>83.8</v>
      </c>
      <c r="E143" s="64"/>
      <c r="F143" s="242">
        <f t="shared" si="14"/>
        <v>1.5628034482758622</v>
      </c>
      <c r="G143" s="55">
        <v>40.83</v>
      </c>
      <c r="H143" s="271">
        <f t="shared" si="15"/>
        <v>45.3213</v>
      </c>
      <c r="I143" s="272">
        <f t="shared" si="16"/>
        <v>49.85343</v>
      </c>
      <c r="J143" s="210"/>
      <c r="K143" s="282">
        <f t="shared" si="13"/>
        <v>0</v>
      </c>
    </row>
    <row r="144" spans="2:11" ht="15">
      <c r="B144" s="85" t="s">
        <v>723</v>
      </c>
      <c r="C144" s="65">
        <v>100</v>
      </c>
      <c r="D144" s="64">
        <v>88.8</v>
      </c>
      <c r="E144" s="64"/>
      <c r="F144" s="242">
        <f t="shared" si="14"/>
        <v>1.6405034482758623</v>
      </c>
      <c r="G144" s="55">
        <v>42.86</v>
      </c>
      <c r="H144" s="271">
        <f t="shared" si="15"/>
        <v>47.574600000000004</v>
      </c>
      <c r="I144" s="272">
        <f t="shared" si="16"/>
        <v>52.332060000000006</v>
      </c>
      <c r="J144" s="210"/>
      <c r="K144" s="282">
        <f t="shared" si="13"/>
        <v>0</v>
      </c>
    </row>
    <row r="145" spans="2:11" ht="15">
      <c r="B145" s="85" t="s">
        <v>724</v>
      </c>
      <c r="C145" s="65">
        <v>105</v>
      </c>
      <c r="D145" s="64">
        <v>93.8</v>
      </c>
      <c r="E145" s="64"/>
      <c r="F145" s="242">
        <f t="shared" si="14"/>
        <v>1.7178206896551727</v>
      </c>
      <c r="G145" s="55">
        <v>44.88</v>
      </c>
      <c r="H145" s="271">
        <f t="shared" si="15"/>
        <v>49.81680000000001</v>
      </c>
      <c r="I145" s="272">
        <f t="shared" si="16"/>
        <v>54.79848000000001</v>
      </c>
      <c r="J145" s="210"/>
      <c r="K145" s="282">
        <f t="shared" si="13"/>
        <v>0</v>
      </c>
    </row>
    <row r="146" spans="2:11" ht="15">
      <c r="B146" s="85" t="s">
        <v>725</v>
      </c>
      <c r="C146" s="65">
        <v>110</v>
      </c>
      <c r="D146" s="64">
        <v>98.8</v>
      </c>
      <c r="E146" s="64"/>
      <c r="F146" s="242">
        <f t="shared" si="14"/>
        <v>1.7951379310344828</v>
      </c>
      <c r="G146" s="55">
        <v>46.9</v>
      </c>
      <c r="H146" s="271">
        <f t="shared" si="15"/>
        <v>52.059000000000005</v>
      </c>
      <c r="I146" s="272">
        <f t="shared" si="16"/>
        <v>57.26490000000001</v>
      </c>
      <c r="J146" s="210"/>
      <c r="K146" s="282">
        <f t="shared" si="13"/>
        <v>0</v>
      </c>
    </row>
    <row r="147" spans="2:11" ht="15">
      <c r="B147" s="85" t="s">
        <v>726</v>
      </c>
      <c r="C147" s="65">
        <v>115</v>
      </c>
      <c r="D147" s="64">
        <v>103.8</v>
      </c>
      <c r="E147" s="64"/>
      <c r="F147" s="242">
        <f t="shared" si="14"/>
        <v>1.8724551724137934</v>
      </c>
      <c r="G147" s="55">
        <v>48.92</v>
      </c>
      <c r="H147" s="271">
        <f t="shared" si="15"/>
        <v>54.30120000000001</v>
      </c>
      <c r="I147" s="272">
        <f t="shared" si="16"/>
        <v>59.73132000000001</v>
      </c>
      <c r="J147" s="210"/>
      <c r="K147" s="282">
        <f t="shared" si="13"/>
        <v>0</v>
      </c>
    </row>
    <row r="148" spans="2:11" ht="15">
      <c r="B148" s="85" t="s">
        <v>727</v>
      </c>
      <c r="C148" s="65">
        <v>120</v>
      </c>
      <c r="D148" s="64">
        <v>108.8</v>
      </c>
      <c r="E148" s="64"/>
      <c r="F148" s="242">
        <f t="shared" si="14"/>
        <v>1.9509206896551725</v>
      </c>
      <c r="G148" s="55">
        <v>50.97</v>
      </c>
      <c r="H148" s="271">
        <f t="shared" si="15"/>
        <v>56.5767</v>
      </c>
      <c r="I148" s="272">
        <f t="shared" si="16"/>
        <v>62.234370000000006</v>
      </c>
      <c r="J148" s="210"/>
      <c r="K148" s="282">
        <f t="shared" si="13"/>
        <v>0</v>
      </c>
    </row>
    <row r="149" spans="2:11" ht="15">
      <c r="B149" s="85" t="s">
        <v>728</v>
      </c>
      <c r="C149" s="65">
        <v>125</v>
      </c>
      <c r="D149" s="64">
        <v>113.8</v>
      </c>
      <c r="E149" s="64"/>
      <c r="F149" s="242">
        <f t="shared" si="14"/>
        <v>2.0286206896551726</v>
      </c>
      <c r="G149" s="55">
        <v>53</v>
      </c>
      <c r="H149" s="271">
        <f t="shared" si="15"/>
        <v>58.830000000000005</v>
      </c>
      <c r="I149" s="272">
        <f t="shared" si="16"/>
        <v>64.71300000000001</v>
      </c>
      <c r="J149" s="210"/>
      <c r="K149" s="282">
        <f t="shared" si="13"/>
        <v>0</v>
      </c>
    </row>
    <row r="150" spans="2:11" ht="15">
      <c r="B150" s="85" t="s">
        <v>729</v>
      </c>
      <c r="C150" s="65">
        <v>130</v>
      </c>
      <c r="D150" s="64">
        <v>118.8</v>
      </c>
      <c r="E150" s="64"/>
      <c r="F150" s="242">
        <f t="shared" si="14"/>
        <v>2.1059379310344832</v>
      </c>
      <c r="G150" s="55">
        <v>55.02</v>
      </c>
      <c r="H150" s="271">
        <f t="shared" si="15"/>
        <v>61.07220000000001</v>
      </c>
      <c r="I150" s="272">
        <f t="shared" si="16"/>
        <v>67.17942000000002</v>
      </c>
      <c r="J150" s="210"/>
      <c r="K150" s="282">
        <f t="shared" si="13"/>
        <v>0</v>
      </c>
    </row>
    <row r="151" spans="2:11" ht="15">
      <c r="B151" s="85" t="s">
        <v>730</v>
      </c>
      <c r="C151" s="65">
        <v>135</v>
      </c>
      <c r="D151" s="64">
        <v>123.8</v>
      </c>
      <c r="E151" s="64"/>
      <c r="F151" s="242">
        <f t="shared" si="14"/>
        <v>2.267462068965518</v>
      </c>
      <c r="G151" s="55">
        <v>59.24</v>
      </c>
      <c r="H151" s="271">
        <f t="shared" si="15"/>
        <v>65.75640000000001</v>
      </c>
      <c r="I151" s="272">
        <f t="shared" si="16"/>
        <v>72.33204000000002</v>
      </c>
      <c r="J151" s="210"/>
      <c r="K151" s="282">
        <f t="shared" si="13"/>
        <v>0</v>
      </c>
    </row>
    <row r="152" spans="2:11" ht="15">
      <c r="B152" s="85" t="s">
        <v>731</v>
      </c>
      <c r="C152" s="65">
        <v>140</v>
      </c>
      <c r="D152" s="64">
        <v>128.8</v>
      </c>
      <c r="E152" s="64"/>
      <c r="F152" s="242">
        <f t="shared" si="14"/>
        <v>2.3451620689655175</v>
      </c>
      <c r="G152" s="55">
        <v>61.27</v>
      </c>
      <c r="H152" s="271">
        <f t="shared" si="15"/>
        <v>68.00970000000001</v>
      </c>
      <c r="I152" s="272">
        <f t="shared" si="16"/>
        <v>74.81067000000002</v>
      </c>
      <c r="J152" s="210"/>
      <c r="K152" s="282">
        <f t="shared" si="13"/>
        <v>0</v>
      </c>
    </row>
    <row r="153" spans="2:11" ht="15">
      <c r="B153" s="85" t="s">
        <v>732</v>
      </c>
      <c r="C153" s="65">
        <v>145</v>
      </c>
      <c r="D153" s="64">
        <v>133.8</v>
      </c>
      <c r="E153" s="64"/>
      <c r="F153" s="242">
        <f t="shared" si="14"/>
        <v>2.4228620689655176</v>
      </c>
      <c r="G153" s="55">
        <v>63.3</v>
      </c>
      <c r="H153" s="271">
        <f t="shared" si="15"/>
        <v>70.263</v>
      </c>
      <c r="I153" s="272">
        <f t="shared" si="16"/>
        <v>77.28930000000001</v>
      </c>
      <c r="J153" s="210"/>
      <c r="K153" s="282">
        <f t="shared" si="13"/>
        <v>0</v>
      </c>
    </row>
    <row r="154" spans="2:11" ht="15">
      <c r="B154" s="85" t="s">
        <v>733</v>
      </c>
      <c r="C154" s="65">
        <v>150</v>
      </c>
      <c r="D154" s="64">
        <v>138.8</v>
      </c>
      <c r="E154" s="64"/>
      <c r="F154" s="242">
        <f t="shared" si="14"/>
        <v>2.5001793103448278</v>
      </c>
      <c r="G154" s="55">
        <v>65.32</v>
      </c>
      <c r="H154" s="271">
        <f t="shared" si="15"/>
        <v>72.5052</v>
      </c>
      <c r="I154" s="272">
        <f t="shared" si="16"/>
        <v>79.75572000000001</v>
      </c>
      <c r="J154" s="210"/>
      <c r="K154" s="282">
        <f t="shared" si="13"/>
        <v>0</v>
      </c>
    </row>
    <row r="155" spans="2:11" ht="15">
      <c r="B155" s="85" t="s">
        <v>734</v>
      </c>
      <c r="C155" s="65">
        <v>155</v>
      </c>
      <c r="D155" s="64">
        <v>143.8</v>
      </c>
      <c r="E155" s="64"/>
      <c r="F155" s="242">
        <f t="shared" si="14"/>
        <v>2.5774965517241384</v>
      </c>
      <c r="G155" s="55">
        <v>67.34</v>
      </c>
      <c r="H155" s="271">
        <f t="shared" si="15"/>
        <v>74.74740000000001</v>
      </c>
      <c r="I155" s="272">
        <f t="shared" si="16"/>
        <v>82.22214000000002</v>
      </c>
      <c r="J155" s="210"/>
      <c r="K155" s="282">
        <f t="shared" si="13"/>
        <v>0</v>
      </c>
    </row>
    <row r="156" spans="2:11" ht="15">
      <c r="B156" s="85" t="s">
        <v>735</v>
      </c>
      <c r="C156" s="65">
        <v>160</v>
      </c>
      <c r="D156" s="64">
        <v>148.8</v>
      </c>
      <c r="E156" s="64"/>
      <c r="F156" s="242">
        <f t="shared" si="14"/>
        <v>2.655196551724138</v>
      </c>
      <c r="G156" s="55">
        <v>69.37</v>
      </c>
      <c r="H156" s="271">
        <f t="shared" si="15"/>
        <v>77.00070000000001</v>
      </c>
      <c r="I156" s="272">
        <f t="shared" si="16"/>
        <v>84.70077000000002</v>
      </c>
      <c r="J156" s="210"/>
      <c r="K156" s="282">
        <f t="shared" si="13"/>
        <v>0</v>
      </c>
    </row>
    <row r="157" spans="2:11" ht="15">
      <c r="B157" s="85" t="s">
        <v>736</v>
      </c>
      <c r="C157" s="65">
        <v>165</v>
      </c>
      <c r="D157" s="64">
        <v>153.8</v>
      </c>
      <c r="E157" s="64"/>
      <c r="F157" s="242">
        <f t="shared" si="14"/>
        <v>2.7325137931034487</v>
      </c>
      <c r="G157" s="55">
        <v>71.39</v>
      </c>
      <c r="H157" s="271">
        <f t="shared" si="15"/>
        <v>79.2429</v>
      </c>
      <c r="I157" s="272">
        <f t="shared" si="16"/>
        <v>87.16719000000002</v>
      </c>
      <c r="J157" s="210"/>
      <c r="K157" s="282">
        <f t="shared" si="13"/>
        <v>0</v>
      </c>
    </row>
    <row r="158" spans="2:11" ht="15">
      <c r="B158" s="85" t="s">
        <v>741</v>
      </c>
      <c r="C158" s="65">
        <v>170</v>
      </c>
      <c r="D158" s="64">
        <v>158.8</v>
      </c>
      <c r="E158" s="64"/>
      <c r="F158" s="242">
        <f t="shared" si="14"/>
        <v>2.809831034482759</v>
      </c>
      <c r="G158" s="55">
        <v>73.41</v>
      </c>
      <c r="H158" s="271">
        <f t="shared" si="15"/>
        <v>81.4851</v>
      </c>
      <c r="I158" s="272">
        <f t="shared" si="16"/>
        <v>89.63361</v>
      </c>
      <c r="J158" s="210"/>
      <c r="K158" s="282">
        <f t="shared" si="13"/>
        <v>0</v>
      </c>
    </row>
    <row r="159" spans="2:11" ht="15">
      <c r="B159" s="85" t="s">
        <v>742</v>
      </c>
      <c r="C159" s="65">
        <v>175</v>
      </c>
      <c r="D159" s="64">
        <v>163.8</v>
      </c>
      <c r="E159" s="64"/>
      <c r="F159" s="242">
        <f t="shared" si="14"/>
        <v>2.8875310344827585</v>
      </c>
      <c r="G159" s="55">
        <v>75.44</v>
      </c>
      <c r="H159" s="271">
        <f t="shared" si="15"/>
        <v>83.7384</v>
      </c>
      <c r="I159" s="272">
        <f t="shared" si="16"/>
        <v>92.11224</v>
      </c>
      <c r="J159" s="210"/>
      <c r="K159" s="282">
        <f t="shared" si="13"/>
        <v>0</v>
      </c>
    </row>
    <row r="160" spans="2:11" ht="15">
      <c r="B160" s="85" t="s">
        <v>743</v>
      </c>
      <c r="C160" s="65">
        <v>180</v>
      </c>
      <c r="D160" s="64">
        <v>168.8</v>
      </c>
      <c r="E160" s="64"/>
      <c r="F160" s="242">
        <f t="shared" si="14"/>
        <v>2.9648482758620687</v>
      </c>
      <c r="G160" s="55">
        <v>77.46</v>
      </c>
      <c r="H160" s="271">
        <f t="shared" si="15"/>
        <v>85.9806</v>
      </c>
      <c r="I160" s="272">
        <f t="shared" si="16"/>
        <v>94.57866</v>
      </c>
      <c r="J160" s="210"/>
      <c r="K160" s="282">
        <f t="shared" si="13"/>
        <v>0</v>
      </c>
    </row>
    <row r="161" spans="2:11" ht="15">
      <c r="B161" s="85" t="s">
        <v>744</v>
      </c>
      <c r="C161" s="65">
        <v>185</v>
      </c>
      <c r="D161" s="64">
        <v>173.8</v>
      </c>
      <c r="E161" s="64"/>
      <c r="F161" s="242">
        <f t="shared" si="14"/>
        <v>3.042548275862069</v>
      </c>
      <c r="G161" s="55">
        <v>79.49</v>
      </c>
      <c r="H161" s="271">
        <f t="shared" si="15"/>
        <v>88.2339</v>
      </c>
      <c r="I161" s="272">
        <f t="shared" si="16"/>
        <v>97.05729000000001</v>
      </c>
      <c r="J161" s="210"/>
      <c r="K161" s="282">
        <f t="shared" si="13"/>
        <v>0</v>
      </c>
    </row>
    <row r="162" spans="2:11" ht="15">
      <c r="B162" s="85" t="s">
        <v>745</v>
      </c>
      <c r="C162" s="65">
        <v>190</v>
      </c>
      <c r="D162" s="64">
        <v>178.8</v>
      </c>
      <c r="E162" s="64"/>
      <c r="F162" s="242">
        <f t="shared" si="14"/>
        <v>3.11986551724138</v>
      </c>
      <c r="G162" s="55">
        <v>81.51</v>
      </c>
      <c r="H162" s="271">
        <f t="shared" si="15"/>
        <v>90.47610000000002</v>
      </c>
      <c r="I162" s="272">
        <f t="shared" si="16"/>
        <v>99.52371000000002</v>
      </c>
      <c r="J162" s="210"/>
      <c r="K162" s="282">
        <f t="shared" si="13"/>
        <v>0</v>
      </c>
    </row>
    <row r="163" spans="2:11" ht="15">
      <c r="B163" s="85" t="s">
        <v>746</v>
      </c>
      <c r="C163" s="65">
        <v>195</v>
      </c>
      <c r="D163" s="64">
        <v>183.8</v>
      </c>
      <c r="E163" s="64"/>
      <c r="F163" s="242">
        <f t="shared" si="14"/>
        <v>3.19718275862069</v>
      </c>
      <c r="G163" s="55">
        <v>83.53</v>
      </c>
      <c r="H163" s="271">
        <f t="shared" si="15"/>
        <v>92.71830000000001</v>
      </c>
      <c r="I163" s="272">
        <f t="shared" si="16"/>
        <v>101.99013000000002</v>
      </c>
      <c r="J163" s="210"/>
      <c r="K163" s="282">
        <f t="shared" si="13"/>
        <v>0</v>
      </c>
    </row>
    <row r="164" spans="2:11" ht="15.75" thickBot="1">
      <c r="B164" s="85" t="s">
        <v>747</v>
      </c>
      <c r="C164" s="63">
        <v>200</v>
      </c>
      <c r="D164" s="66">
        <v>188.8</v>
      </c>
      <c r="E164" s="66"/>
      <c r="F164" s="243">
        <f>H164/A3</f>
        <v>3.27488275862069</v>
      </c>
      <c r="G164" s="56">
        <v>85.56</v>
      </c>
      <c r="H164" s="280">
        <f t="shared" si="15"/>
        <v>94.97160000000001</v>
      </c>
      <c r="I164" s="281">
        <f>H164*1.1</f>
        <v>104.46876000000002</v>
      </c>
      <c r="J164" s="210"/>
      <c r="K164" s="282">
        <f t="shared" si="13"/>
        <v>0</v>
      </c>
    </row>
    <row r="165" spans="10:11" ht="15.75" thickBot="1">
      <c r="J165" s="210"/>
      <c r="K165" s="282"/>
    </row>
    <row r="166" spans="2:12" ht="15.75">
      <c r="B166" s="84" t="s">
        <v>540</v>
      </c>
      <c r="C166" s="546" t="s">
        <v>1681</v>
      </c>
      <c r="D166" s="547"/>
      <c r="E166" s="547"/>
      <c r="F166" s="547"/>
      <c r="G166" s="547"/>
      <c r="H166" s="547"/>
      <c r="I166" s="548"/>
      <c r="J166" s="210"/>
      <c r="K166" s="282"/>
      <c r="L166" s="319" t="s">
        <v>1918</v>
      </c>
    </row>
    <row r="167" spans="2:13" ht="14.25" customHeight="1">
      <c r="B167" s="85" t="s">
        <v>572</v>
      </c>
      <c r="C167" s="59" t="s">
        <v>1637</v>
      </c>
      <c r="D167" s="64" t="s">
        <v>1638</v>
      </c>
      <c r="E167" s="64"/>
      <c r="F167" s="242">
        <f>H167/$A$3</f>
        <v>0.5921275862068967</v>
      </c>
      <c r="G167" s="55">
        <v>15.47</v>
      </c>
      <c r="H167" s="271">
        <f>G167*1.11</f>
        <v>17.1717</v>
      </c>
      <c r="I167" s="272">
        <f>H167*1.1</f>
        <v>18.888870000000004</v>
      </c>
      <c r="J167" s="210"/>
      <c r="K167" s="282">
        <f t="shared" si="13"/>
        <v>0</v>
      </c>
      <c r="L167" s="318" t="s">
        <v>1917</v>
      </c>
      <c r="M167" s="318"/>
    </row>
    <row r="168" spans="2:13" ht="15">
      <c r="B168" s="85" t="s">
        <v>573</v>
      </c>
      <c r="C168" s="59">
        <v>75</v>
      </c>
      <c r="D168" s="64">
        <v>29.1</v>
      </c>
      <c r="E168" s="64"/>
      <c r="F168" s="242">
        <f aca="true" t="shared" si="17" ref="F168:F192">H168/$A$3</f>
        <v>0.6307862068965518</v>
      </c>
      <c r="G168" s="55">
        <v>16.48</v>
      </c>
      <c r="H168" s="271">
        <f aca="true" t="shared" si="18" ref="H168:H193">G168*1.11</f>
        <v>18.292800000000003</v>
      </c>
      <c r="I168" s="272">
        <f aca="true" t="shared" si="19" ref="I168:I193">H168*1.1</f>
        <v>20.122080000000004</v>
      </c>
      <c r="J168" s="210"/>
      <c r="K168" s="282">
        <f t="shared" si="13"/>
        <v>0</v>
      </c>
      <c r="L168" s="318" t="s">
        <v>1915</v>
      </c>
      <c r="M168" s="318"/>
    </row>
    <row r="169" spans="2:13" ht="15">
      <c r="B169" s="85" t="s">
        <v>748</v>
      </c>
      <c r="C169" s="59">
        <v>80</v>
      </c>
      <c r="D169" s="64">
        <v>31.6</v>
      </c>
      <c r="E169" s="64"/>
      <c r="F169" s="242">
        <f t="shared" si="17"/>
        <v>0.6694448275862069</v>
      </c>
      <c r="G169" s="55">
        <v>17.49</v>
      </c>
      <c r="H169" s="271">
        <f t="shared" si="18"/>
        <v>19.4139</v>
      </c>
      <c r="I169" s="272">
        <f t="shared" si="19"/>
        <v>21.355290000000004</v>
      </c>
      <c r="J169" s="210"/>
      <c r="K169" s="282">
        <f t="shared" si="13"/>
        <v>0</v>
      </c>
      <c r="L169" s="318" t="s">
        <v>1915</v>
      </c>
      <c r="M169" s="318"/>
    </row>
    <row r="170" spans="2:13" ht="15">
      <c r="B170" s="85" t="s">
        <v>749</v>
      </c>
      <c r="C170" s="59">
        <v>85</v>
      </c>
      <c r="D170" s="64">
        <v>34.1</v>
      </c>
      <c r="E170" s="64"/>
      <c r="F170" s="242">
        <f t="shared" si="17"/>
        <v>0.708103448275862</v>
      </c>
      <c r="G170" s="55">
        <v>18.5</v>
      </c>
      <c r="H170" s="271">
        <f t="shared" si="18"/>
        <v>20.535</v>
      </c>
      <c r="I170" s="272">
        <f t="shared" si="19"/>
        <v>22.588500000000003</v>
      </c>
      <c r="J170" s="210"/>
      <c r="K170" s="282">
        <f t="shared" si="13"/>
        <v>0</v>
      </c>
      <c r="L170" s="318" t="s">
        <v>1915</v>
      </c>
      <c r="M170" s="318"/>
    </row>
    <row r="171" spans="2:13" ht="15">
      <c r="B171" s="85" t="s">
        <v>750</v>
      </c>
      <c r="C171" s="59">
        <v>90</v>
      </c>
      <c r="D171" s="64">
        <v>36.6</v>
      </c>
      <c r="E171" s="64"/>
      <c r="F171" s="242">
        <f t="shared" si="17"/>
        <v>0.7463793103448277</v>
      </c>
      <c r="G171" s="55">
        <v>19.5</v>
      </c>
      <c r="H171" s="271">
        <f t="shared" si="18"/>
        <v>21.645000000000003</v>
      </c>
      <c r="I171" s="272">
        <f t="shared" si="19"/>
        <v>23.809500000000007</v>
      </c>
      <c r="J171" s="210"/>
      <c r="K171" s="282">
        <f aca="true" t="shared" si="20" ref="K171:K234">J171*I171</f>
        <v>0</v>
      </c>
      <c r="L171" s="318" t="s">
        <v>1915</v>
      </c>
      <c r="M171" s="318"/>
    </row>
    <row r="172" spans="2:13" ht="15">
      <c r="B172" s="85" t="s">
        <v>751</v>
      </c>
      <c r="C172" s="59">
        <v>95</v>
      </c>
      <c r="D172" s="64">
        <v>39.1</v>
      </c>
      <c r="E172" s="64"/>
      <c r="F172" s="242">
        <f t="shared" si="17"/>
        <v>0.7858034482758621</v>
      </c>
      <c r="G172" s="55">
        <v>20.53</v>
      </c>
      <c r="H172" s="271">
        <f t="shared" si="18"/>
        <v>22.788300000000003</v>
      </c>
      <c r="I172" s="272">
        <f t="shared" si="19"/>
        <v>25.067130000000006</v>
      </c>
      <c r="J172" s="210"/>
      <c r="K172" s="282">
        <f t="shared" si="20"/>
        <v>0</v>
      </c>
      <c r="L172" s="318" t="s">
        <v>1915</v>
      </c>
      <c r="M172" s="318"/>
    </row>
    <row r="173" spans="2:13" ht="15">
      <c r="B173" s="85" t="s">
        <v>752</v>
      </c>
      <c r="C173" s="59">
        <v>100</v>
      </c>
      <c r="D173" s="64">
        <v>41.6</v>
      </c>
      <c r="E173" s="64"/>
      <c r="F173" s="242">
        <f t="shared" si="17"/>
        <v>0.8244620689655173</v>
      </c>
      <c r="G173" s="55">
        <v>21.54</v>
      </c>
      <c r="H173" s="271">
        <f t="shared" si="18"/>
        <v>23.9094</v>
      </c>
      <c r="I173" s="272">
        <f t="shared" si="19"/>
        <v>26.300340000000002</v>
      </c>
      <c r="J173" s="210"/>
      <c r="K173" s="282">
        <f t="shared" si="20"/>
        <v>0</v>
      </c>
      <c r="L173" s="318" t="s">
        <v>1915</v>
      </c>
      <c r="M173" s="318"/>
    </row>
    <row r="174" spans="2:13" ht="15">
      <c r="B174" s="85" t="s">
        <v>754</v>
      </c>
      <c r="C174" s="59">
        <v>105</v>
      </c>
      <c r="D174" s="64">
        <v>44.1</v>
      </c>
      <c r="E174" s="64"/>
      <c r="F174" s="242">
        <f t="shared" si="17"/>
        <v>0.8631206896551725</v>
      </c>
      <c r="G174" s="55">
        <v>22.55</v>
      </c>
      <c r="H174" s="271">
        <f t="shared" si="18"/>
        <v>25.030500000000004</v>
      </c>
      <c r="I174" s="272">
        <f t="shared" si="19"/>
        <v>27.533550000000005</v>
      </c>
      <c r="J174" s="210"/>
      <c r="K174" s="282">
        <f t="shared" si="20"/>
        <v>0</v>
      </c>
      <c r="L174" s="318" t="s">
        <v>1915</v>
      </c>
      <c r="M174" s="318"/>
    </row>
    <row r="175" spans="2:13" ht="15">
      <c r="B175" s="85" t="s">
        <v>755</v>
      </c>
      <c r="C175" s="59">
        <v>110</v>
      </c>
      <c r="D175" s="64">
        <v>46.6</v>
      </c>
      <c r="E175" s="64"/>
      <c r="F175" s="242">
        <f t="shared" si="17"/>
        <v>0.9017793103448276</v>
      </c>
      <c r="G175" s="55">
        <v>23.56</v>
      </c>
      <c r="H175" s="271">
        <f t="shared" si="18"/>
        <v>26.151600000000002</v>
      </c>
      <c r="I175" s="272">
        <f t="shared" si="19"/>
        <v>28.766760000000005</v>
      </c>
      <c r="J175" s="210"/>
      <c r="K175" s="282">
        <f t="shared" si="20"/>
        <v>0</v>
      </c>
      <c r="L175" s="318" t="s">
        <v>1915</v>
      </c>
      <c r="M175" s="318"/>
    </row>
    <row r="176" spans="2:13" ht="15">
      <c r="B176" s="85" t="s">
        <v>756</v>
      </c>
      <c r="C176" s="59">
        <v>115</v>
      </c>
      <c r="D176" s="64">
        <v>49.1</v>
      </c>
      <c r="E176" s="64"/>
      <c r="F176" s="242">
        <f t="shared" si="17"/>
        <v>0.9415862068965519</v>
      </c>
      <c r="G176" s="55">
        <v>24.6</v>
      </c>
      <c r="H176" s="271">
        <f t="shared" si="18"/>
        <v>27.306000000000004</v>
      </c>
      <c r="I176" s="272">
        <f t="shared" si="19"/>
        <v>30.036600000000007</v>
      </c>
      <c r="J176" s="210"/>
      <c r="K176" s="282">
        <f t="shared" si="20"/>
        <v>0</v>
      </c>
      <c r="L176" s="318" t="s">
        <v>1915</v>
      </c>
      <c r="M176" s="318"/>
    </row>
    <row r="177" spans="2:13" ht="15">
      <c r="B177" s="85" t="s">
        <v>757</v>
      </c>
      <c r="C177" s="59">
        <v>120</v>
      </c>
      <c r="D177" s="64">
        <v>51.6</v>
      </c>
      <c r="E177" s="64"/>
      <c r="F177" s="242">
        <f t="shared" si="17"/>
        <v>0.9798620689655174</v>
      </c>
      <c r="G177" s="55">
        <v>25.6</v>
      </c>
      <c r="H177" s="271">
        <f t="shared" si="18"/>
        <v>28.416000000000004</v>
      </c>
      <c r="I177" s="272">
        <f t="shared" si="19"/>
        <v>31.257600000000007</v>
      </c>
      <c r="J177" s="210"/>
      <c r="K177" s="282">
        <f t="shared" si="20"/>
        <v>0</v>
      </c>
      <c r="L177" s="318" t="s">
        <v>1915</v>
      </c>
      <c r="M177" s="318"/>
    </row>
    <row r="178" spans="2:13" ht="15">
      <c r="B178" s="85" t="s">
        <v>758</v>
      </c>
      <c r="C178" s="59">
        <v>125</v>
      </c>
      <c r="D178" s="64">
        <v>54.1</v>
      </c>
      <c r="E178" s="64"/>
      <c r="F178" s="242">
        <f t="shared" si="17"/>
        <v>1.0189034482758623</v>
      </c>
      <c r="G178" s="55">
        <v>26.62</v>
      </c>
      <c r="H178" s="271">
        <f t="shared" si="18"/>
        <v>29.548200000000005</v>
      </c>
      <c r="I178" s="272">
        <f t="shared" si="19"/>
        <v>32.50302000000001</v>
      </c>
      <c r="J178" s="210"/>
      <c r="K178" s="282">
        <f t="shared" si="20"/>
        <v>0</v>
      </c>
      <c r="L178" s="318" t="s">
        <v>1915</v>
      </c>
      <c r="M178" s="318"/>
    </row>
    <row r="179" spans="2:13" ht="15">
      <c r="B179" s="85" t="s">
        <v>759</v>
      </c>
      <c r="C179" s="59">
        <v>130</v>
      </c>
      <c r="D179" s="64">
        <v>56.6</v>
      </c>
      <c r="E179" s="64"/>
      <c r="F179" s="242">
        <f t="shared" si="17"/>
        <v>1.0575620689655174</v>
      </c>
      <c r="G179" s="55">
        <v>27.63</v>
      </c>
      <c r="H179" s="271">
        <f t="shared" si="18"/>
        <v>30.669300000000003</v>
      </c>
      <c r="I179" s="272">
        <f t="shared" si="19"/>
        <v>33.736230000000006</v>
      </c>
      <c r="J179" s="210"/>
      <c r="K179" s="282">
        <f t="shared" si="20"/>
        <v>0</v>
      </c>
      <c r="L179" s="318" t="s">
        <v>1915</v>
      </c>
      <c r="M179" s="318"/>
    </row>
    <row r="180" spans="2:12" ht="15">
      <c r="B180" s="85" t="s">
        <v>760</v>
      </c>
      <c r="C180" s="59">
        <v>135</v>
      </c>
      <c r="D180" s="64">
        <v>37.5</v>
      </c>
      <c r="E180" s="64"/>
      <c r="F180" s="242">
        <f t="shared" si="17"/>
        <v>0.7620724137931035</v>
      </c>
      <c r="G180" s="55">
        <v>19.91</v>
      </c>
      <c r="H180" s="271">
        <f t="shared" si="18"/>
        <v>22.1001</v>
      </c>
      <c r="I180" s="272">
        <f t="shared" si="19"/>
        <v>24.31011</v>
      </c>
      <c r="J180" s="210"/>
      <c r="K180" s="282">
        <f t="shared" si="20"/>
        <v>0</v>
      </c>
      <c r="L180" s="318" t="s">
        <v>1916</v>
      </c>
    </row>
    <row r="181" spans="2:12" ht="15">
      <c r="B181" s="85" t="s">
        <v>761</v>
      </c>
      <c r="C181" s="59">
        <v>140</v>
      </c>
      <c r="D181" s="64">
        <v>39.2</v>
      </c>
      <c r="E181" s="64"/>
      <c r="F181" s="242">
        <f t="shared" si="17"/>
        <v>0.7873344827586208</v>
      </c>
      <c r="G181" s="55">
        <v>20.57</v>
      </c>
      <c r="H181" s="271">
        <f t="shared" si="18"/>
        <v>22.832700000000003</v>
      </c>
      <c r="I181" s="272">
        <f t="shared" si="19"/>
        <v>25.115970000000004</v>
      </c>
      <c r="J181" s="210"/>
      <c r="K181" s="282">
        <f t="shared" si="20"/>
        <v>0</v>
      </c>
      <c r="L181" s="318" t="s">
        <v>1916</v>
      </c>
    </row>
    <row r="182" spans="2:12" ht="15">
      <c r="B182" s="85" t="s">
        <v>777</v>
      </c>
      <c r="C182" s="59">
        <v>145</v>
      </c>
      <c r="D182" s="64">
        <v>40.9</v>
      </c>
      <c r="E182" s="64"/>
      <c r="F182" s="242">
        <f t="shared" si="17"/>
        <v>0.8133620689655173</v>
      </c>
      <c r="G182" s="55">
        <v>21.25</v>
      </c>
      <c r="H182" s="271">
        <f t="shared" si="18"/>
        <v>23.587500000000002</v>
      </c>
      <c r="I182" s="272">
        <f t="shared" si="19"/>
        <v>25.946250000000003</v>
      </c>
      <c r="J182" s="210"/>
      <c r="K182" s="282">
        <f t="shared" si="20"/>
        <v>0</v>
      </c>
      <c r="L182" s="318" t="s">
        <v>1916</v>
      </c>
    </row>
    <row r="183" spans="2:12" ht="15">
      <c r="B183" s="85" t="s">
        <v>778</v>
      </c>
      <c r="C183" s="59">
        <v>150</v>
      </c>
      <c r="D183" s="64">
        <v>42.5</v>
      </c>
      <c r="E183" s="64"/>
      <c r="F183" s="242">
        <f t="shared" si="17"/>
        <v>0.8397724137931036</v>
      </c>
      <c r="G183" s="55">
        <v>21.94</v>
      </c>
      <c r="H183" s="271">
        <f t="shared" si="18"/>
        <v>24.353400000000004</v>
      </c>
      <c r="I183" s="272">
        <f t="shared" si="19"/>
        <v>26.788740000000008</v>
      </c>
      <c r="J183" s="210"/>
      <c r="K183" s="282">
        <f t="shared" si="20"/>
        <v>0</v>
      </c>
      <c r="L183" s="318" t="s">
        <v>1916</v>
      </c>
    </row>
    <row r="184" spans="2:12" ht="15">
      <c r="B184" s="85" t="s">
        <v>779</v>
      </c>
      <c r="C184" s="59">
        <v>155</v>
      </c>
      <c r="D184" s="64">
        <v>44.2</v>
      </c>
      <c r="E184" s="64"/>
      <c r="F184" s="242">
        <f t="shared" si="17"/>
        <v>0.8650344827586207</v>
      </c>
      <c r="G184" s="55">
        <v>22.6</v>
      </c>
      <c r="H184" s="271">
        <f t="shared" si="18"/>
        <v>25.086000000000002</v>
      </c>
      <c r="I184" s="272">
        <f t="shared" si="19"/>
        <v>27.594600000000003</v>
      </c>
      <c r="J184" s="210"/>
      <c r="K184" s="282">
        <f t="shared" si="20"/>
        <v>0</v>
      </c>
      <c r="L184" s="318" t="s">
        <v>1916</v>
      </c>
    </row>
    <row r="185" spans="2:12" ht="15">
      <c r="B185" s="85" t="s">
        <v>780</v>
      </c>
      <c r="C185" s="59">
        <v>160</v>
      </c>
      <c r="D185" s="64">
        <v>45.9</v>
      </c>
      <c r="E185" s="64"/>
      <c r="F185" s="242">
        <f t="shared" si="17"/>
        <v>0.8906793103448277</v>
      </c>
      <c r="G185" s="55">
        <v>23.27</v>
      </c>
      <c r="H185" s="271">
        <f t="shared" si="18"/>
        <v>25.829700000000003</v>
      </c>
      <c r="I185" s="272">
        <f t="shared" si="19"/>
        <v>28.412670000000006</v>
      </c>
      <c r="J185" s="210"/>
      <c r="K185" s="282">
        <f t="shared" si="20"/>
        <v>0</v>
      </c>
      <c r="L185" s="318" t="s">
        <v>1916</v>
      </c>
    </row>
    <row r="186" spans="2:12" ht="15">
      <c r="B186" s="85" t="s">
        <v>781</v>
      </c>
      <c r="C186" s="59">
        <v>165</v>
      </c>
      <c r="D186" s="64">
        <v>47.5</v>
      </c>
      <c r="E186" s="64"/>
      <c r="F186" s="242">
        <f t="shared" si="17"/>
        <v>0.9170896551724139</v>
      </c>
      <c r="G186" s="55">
        <v>23.96</v>
      </c>
      <c r="H186" s="271">
        <f t="shared" si="18"/>
        <v>26.595600000000005</v>
      </c>
      <c r="I186" s="272">
        <f t="shared" si="19"/>
        <v>29.255160000000007</v>
      </c>
      <c r="J186" s="210"/>
      <c r="K186" s="282">
        <f t="shared" si="20"/>
        <v>0</v>
      </c>
      <c r="L186" s="318" t="s">
        <v>1916</v>
      </c>
    </row>
    <row r="187" spans="2:12" ht="15">
      <c r="B187" s="85" t="s">
        <v>782</v>
      </c>
      <c r="C187" s="59">
        <v>170</v>
      </c>
      <c r="D187" s="64">
        <v>49.2</v>
      </c>
      <c r="E187" s="64"/>
      <c r="F187" s="242">
        <f t="shared" si="17"/>
        <v>0.9423517241379311</v>
      </c>
      <c r="G187" s="55">
        <v>24.62</v>
      </c>
      <c r="H187" s="271">
        <f t="shared" si="18"/>
        <v>27.328200000000002</v>
      </c>
      <c r="I187" s="272">
        <f t="shared" si="19"/>
        <v>30.061020000000006</v>
      </c>
      <c r="J187" s="210"/>
      <c r="K187" s="282">
        <f t="shared" si="20"/>
        <v>0</v>
      </c>
      <c r="L187" s="318" t="s">
        <v>1916</v>
      </c>
    </row>
    <row r="188" spans="2:12" ht="15">
      <c r="B188" s="85" t="s">
        <v>783</v>
      </c>
      <c r="C188" s="59">
        <v>175</v>
      </c>
      <c r="D188" s="64">
        <v>50.9</v>
      </c>
      <c r="E188" s="64"/>
      <c r="F188" s="242">
        <f t="shared" si="17"/>
        <v>0.9683793103448276</v>
      </c>
      <c r="G188" s="55">
        <v>25.3</v>
      </c>
      <c r="H188" s="271">
        <f t="shared" si="18"/>
        <v>28.083000000000002</v>
      </c>
      <c r="I188" s="272">
        <f t="shared" si="19"/>
        <v>30.891300000000005</v>
      </c>
      <c r="J188" s="210"/>
      <c r="K188" s="282">
        <f t="shared" si="20"/>
        <v>0</v>
      </c>
      <c r="L188" s="318" t="s">
        <v>1916</v>
      </c>
    </row>
    <row r="189" spans="2:12" ht="15">
      <c r="B189" s="85" t="s">
        <v>784</v>
      </c>
      <c r="C189" s="59">
        <v>180</v>
      </c>
      <c r="D189" s="64">
        <v>52.5</v>
      </c>
      <c r="E189" s="64"/>
      <c r="F189" s="242">
        <f t="shared" si="17"/>
        <v>0.9944068965517242</v>
      </c>
      <c r="G189" s="55">
        <v>25.98</v>
      </c>
      <c r="H189" s="271">
        <f t="shared" si="18"/>
        <v>28.8378</v>
      </c>
      <c r="I189" s="272">
        <f t="shared" si="19"/>
        <v>31.721580000000003</v>
      </c>
      <c r="J189" s="210"/>
      <c r="K189" s="282">
        <f t="shared" si="20"/>
        <v>0</v>
      </c>
      <c r="L189" s="318" t="s">
        <v>1916</v>
      </c>
    </row>
    <row r="190" spans="2:12" ht="15">
      <c r="B190" s="85" t="s">
        <v>785</v>
      </c>
      <c r="C190" s="59">
        <v>185</v>
      </c>
      <c r="D190" s="64">
        <v>54.2</v>
      </c>
      <c r="E190" s="64"/>
      <c r="F190" s="242">
        <f t="shared" si="17"/>
        <v>1.0196689655172415</v>
      </c>
      <c r="G190" s="55">
        <v>26.64</v>
      </c>
      <c r="H190" s="271">
        <f t="shared" si="18"/>
        <v>29.570400000000003</v>
      </c>
      <c r="I190" s="272">
        <f t="shared" si="19"/>
        <v>32.527440000000006</v>
      </c>
      <c r="J190" s="210"/>
      <c r="K190" s="282">
        <f t="shared" si="20"/>
        <v>0</v>
      </c>
      <c r="L190" s="318" t="s">
        <v>1916</v>
      </c>
    </row>
    <row r="191" spans="2:12" ht="15">
      <c r="B191" s="85" t="s">
        <v>786</v>
      </c>
      <c r="C191" s="59">
        <v>190</v>
      </c>
      <c r="D191" s="64">
        <v>55.9</v>
      </c>
      <c r="E191" s="64"/>
      <c r="F191" s="242">
        <f t="shared" si="17"/>
        <v>1.0456965517241381</v>
      </c>
      <c r="G191" s="55">
        <v>27.32</v>
      </c>
      <c r="H191" s="271">
        <f t="shared" si="18"/>
        <v>30.325200000000002</v>
      </c>
      <c r="I191" s="272">
        <f t="shared" si="19"/>
        <v>33.35772000000001</v>
      </c>
      <c r="J191" s="210"/>
      <c r="K191" s="282">
        <f t="shared" si="20"/>
        <v>0</v>
      </c>
      <c r="L191" s="318" t="s">
        <v>1916</v>
      </c>
    </row>
    <row r="192" spans="2:12" ht="15">
      <c r="B192" s="85" t="s">
        <v>850</v>
      </c>
      <c r="C192" s="59">
        <v>195</v>
      </c>
      <c r="D192" s="64">
        <v>57.5</v>
      </c>
      <c r="E192" s="64"/>
      <c r="F192" s="242">
        <f t="shared" si="17"/>
        <v>1.0717241379310345</v>
      </c>
      <c r="G192" s="55">
        <v>28</v>
      </c>
      <c r="H192" s="271">
        <f t="shared" si="18"/>
        <v>31.080000000000002</v>
      </c>
      <c r="I192" s="272">
        <f t="shared" si="19"/>
        <v>34.188</v>
      </c>
      <c r="J192" s="210"/>
      <c r="K192" s="282">
        <f t="shared" si="20"/>
        <v>0</v>
      </c>
      <c r="L192" s="318" t="s">
        <v>1916</v>
      </c>
    </row>
    <row r="193" spans="2:12" ht="15.75" thickBot="1">
      <c r="B193" s="85" t="s">
        <v>851</v>
      </c>
      <c r="C193" s="60">
        <v>200</v>
      </c>
      <c r="D193" s="66">
        <v>59.2</v>
      </c>
      <c r="E193" s="66"/>
      <c r="F193" s="243">
        <f>H193/A3</f>
        <v>1.0985172413793105</v>
      </c>
      <c r="G193" s="56">
        <v>28.7</v>
      </c>
      <c r="H193" s="280">
        <f t="shared" si="18"/>
        <v>31.857000000000003</v>
      </c>
      <c r="I193" s="281">
        <f t="shared" si="19"/>
        <v>35.0427</v>
      </c>
      <c r="J193" s="210"/>
      <c r="K193" s="282">
        <f t="shared" si="20"/>
        <v>0</v>
      </c>
      <c r="L193" s="318" t="s">
        <v>1916</v>
      </c>
    </row>
    <row r="194" spans="10:11" ht="15.75" thickBot="1">
      <c r="J194" s="210"/>
      <c r="K194" s="282"/>
    </row>
    <row r="195" spans="2:11" ht="15.75" thickBot="1">
      <c r="B195" s="84" t="s">
        <v>398</v>
      </c>
      <c r="C195" s="57" t="s">
        <v>304</v>
      </c>
      <c r="D195" s="58"/>
      <c r="E195" s="58"/>
      <c r="F195" s="344">
        <f>H195/A3</f>
        <v>0.3406551724137932</v>
      </c>
      <c r="G195" s="172">
        <v>8.9</v>
      </c>
      <c r="H195" s="315">
        <f>G195*1.11</f>
        <v>9.879000000000001</v>
      </c>
      <c r="I195" s="316">
        <f>H195*1.1</f>
        <v>10.866900000000003</v>
      </c>
      <c r="J195" s="210"/>
      <c r="K195" s="282">
        <f t="shared" si="20"/>
        <v>0</v>
      </c>
    </row>
    <row r="196" spans="10:11" ht="15">
      <c r="J196" s="210"/>
      <c r="K196" s="282"/>
    </row>
    <row r="197" spans="2:11" ht="14.25" customHeight="1" thickBot="1">
      <c r="B197" s="107"/>
      <c r="C197" s="107"/>
      <c r="D197" s="107"/>
      <c r="E197" s="107"/>
      <c r="F197" s="107"/>
      <c r="G197" s="107"/>
      <c r="H197" s="107"/>
      <c r="I197" s="107"/>
      <c r="J197" s="210"/>
      <c r="K197" s="282"/>
    </row>
    <row r="198" spans="3:11" ht="60" customHeight="1" thickBot="1">
      <c r="C198" s="552" t="s">
        <v>1682</v>
      </c>
      <c r="D198" s="553"/>
      <c r="E198" s="553"/>
      <c r="F198" s="553"/>
      <c r="G198" s="553"/>
      <c r="H198" s="553"/>
      <c r="I198" s="554"/>
      <c r="J198" s="210"/>
      <c r="K198" s="282"/>
    </row>
    <row r="199" spans="2:12" ht="25.5" customHeight="1" thickBot="1" thickTop="1">
      <c r="B199" s="467" t="s">
        <v>399</v>
      </c>
      <c r="C199" s="526" t="s">
        <v>94</v>
      </c>
      <c r="D199" s="585" t="s">
        <v>1683</v>
      </c>
      <c r="E199" s="585"/>
      <c r="F199" s="585"/>
      <c r="G199" s="585"/>
      <c r="H199" s="585"/>
      <c r="I199" s="586"/>
      <c r="J199" s="210"/>
      <c r="K199" s="282"/>
      <c r="L199" s="376"/>
    </row>
    <row r="200" spans="2:11" ht="15.75" customHeight="1" thickTop="1">
      <c r="B200" s="467"/>
      <c r="C200" s="527"/>
      <c r="D200" s="524" t="s">
        <v>1684</v>
      </c>
      <c r="E200" s="524"/>
      <c r="F200" s="524"/>
      <c r="G200" s="524"/>
      <c r="H200" s="524"/>
      <c r="I200" s="525"/>
      <c r="J200" s="210"/>
      <c r="K200" s="282"/>
    </row>
    <row r="201" spans="2:11" ht="29.25" thickBot="1">
      <c r="B201" s="467"/>
      <c r="C201" s="528"/>
      <c r="D201" s="43"/>
      <c r="E201" s="43"/>
      <c r="F201" s="345" t="s">
        <v>1702</v>
      </c>
      <c r="G201" s="238" t="s">
        <v>1615</v>
      </c>
      <c r="H201" s="239" t="s">
        <v>1616</v>
      </c>
      <c r="I201" s="240" t="s">
        <v>1618</v>
      </c>
      <c r="J201" s="210"/>
      <c r="K201" s="282"/>
    </row>
    <row r="202" spans="1:12" ht="16.5" thickTop="1">
      <c r="A202" s="328"/>
      <c r="B202" t="s">
        <v>853</v>
      </c>
      <c r="C202" s="24" t="s">
        <v>96</v>
      </c>
      <c r="D202" s="9"/>
      <c r="E202" s="9"/>
      <c r="F202" s="242">
        <f>H202/$A$3</f>
        <v>4.9334999999999996</v>
      </c>
      <c r="G202" s="6">
        <v>124.41</v>
      </c>
      <c r="H202" s="7">
        <f>G202*1.15</f>
        <v>143.0715</v>
      </c>
      <c r="I202" s="272">
        <f aca="true" t="shared" si="21" ref="I202:I259">H202*1.1</f>
        <v>157.37865</v>
      </c>
      <c r="J202" s="210"/>
      <c r="K202" s="282">
        <f t="shared" si="20"/>
        <v>0</v>
      </c>
      <c r="L202" s="225"/>
    </row>
    <row r="203" spans="1:12" ht="15.75">
      <c r="A203" s="328"/>
      <c r="B203" t="s">
        <v>852</v>
      </c>
      <c r="C203" s="24" t="s">
        <v>97</v>
      </c>
      <c r="D203" s="9"/>
      <c r="E203" s="9"/>
      <c r="F203" s="242">
        <f aca="true" t="shared" si="22" ref="F203:F266">H203/$A$3</f>
        <v>5.121465517241379</v>
      </c>
      <c r="G203" s="6">
        <v>129.15</v>
      </c>
      <c r="H203" s="7">
        <f aca="true" t="shared" si="23" ref="H203:H266">G203*1.15</f>
        <v>148.5225</v>
      </c>
      <c r="I203" s="272">
        <f t="shared" si="21"/>
        <v>163.37475000000003</v>
      </c>
      <c r="J203" s="210"/>
      <c r="K203" s="282">
        <f t="shared" si="20"/>
        <v>0</v>
      </c>
      <c r="L203" s="225"/>
    </row>
    <row r="204" spans="1:12" ht="15.75">
      <c r="A204" s="328"/>
      <c r="B204" t="s">
        <v>854</v>
      </c>
      <c r="C204" s="24" t="s">
        <v>98</v>
      </c>
      <c r="D204" s="9"/>
      <c r="E204" s="9"/>
      <c r="F204" s="242">
        <f t="shared" si="22"/>
        <v>5.310620689655172</v>
      </c>
      <c r="G204" s="6">
        <v>133.92</v>
      </c>
      <c r="H204" s="7">
        <f t="shared" si="23"/>
        <v>154.00799999999998</v>
      </c>
      <c r="I204" s="272">
        <f t="shared" si="21"/>
        <v>169.40879999999999</v>
      </c>
      <c r="J204" s="210"/>
      <c r="K204" s="282">
        <f t="shared" si="20"/>
        <v>0</v>
      </c>
      <c r="L204" s="225"/>
    </row>
    <row r="205" spans="1:12" ht="15.75">
      <c r="A205" s="328"/>
      <c r="B205" t="s">
        <v>855</v>
      </c>
      <c r="C205" s="24" t="s">
        <v>99</v>
      </c>
      <c r="D205" s="9"/>
      <c r="E205" s="9"/>
      <c r="F205" s="242">
        <f t="shared" si="22"/>
        <v>5.49898275862069</v>
      </c>
      <c r="G205" s="6">
        <v>138.67</v>
      </c>
      <c r="H205" s="7">
        <f t="shared" si="23"/>
        <v>159.4705</v>
      </c>
      <c r="I205" s="272">
        <f t="shared" si="21"/>
        <v>175.41755</v>
      </c>
      <c r="J205" s="210"/>
      <c r="K205" s="282">
        <f t="shared" si="20"/>
        <v>0</v>
      </c>
      <c r="L205" s="225"/>
    </row>
    <row r="206" spans="1:12" ht="14.25" customHeight="1">
      <c r="A206" s="328"/>
      <c r="B206" t="s">
        <v>856</v>
      </c>
      <c r="C206" s="24" t="s">
        <v>100</v>
      </c>
      <c r="D206" s="9"/>
      <c r="E206" s="9"/>
      <c r="F206" s="242">
        <f t="shared" si="22"/>
        <v>4.615465517241379</v>
      </c>
      <c r="G206" s="6">
        <v>116.39</v>
      </c>
      <c r="H206" s="7">
        <f t="shared" si="23"/>
        <v>133.8485</v>
      </c>
      <c r="I206" s="272">
        <f t="shared" si="21"/>
        <v>147.23335</v>
      </c>
      <c r="J206" s="210"/>
      <c r="K206" s="282">
        <f t="shared" si="20"/>
        <v>0</v>
      </c>
      <c r="L206" s="225"/>
    </row>
    <row r="207" spans="1:12" ht="15.75">
      <c r="A207" s="328"/>
      <c r="B207" t="s">
        <v>857</v>
      </c>
      <c r="C207" s="24" t="s">
        <v>101</v>
      </c>
      <c r="D207" s="9"/>
      <c r="E207" s="9"/>
      <c r="F207" s="242">
        <f t="shared" si="22"/>
        <v>4.805810344827585</v>
      </c>
      <c r="G207" s="6">
        <v>121.19</v>
      </c>
      <c r="H207" s="7">
        <f t="shared" si="23"/>
        <v>139.36849999999998</v>
      </c>
      <c r="I207" s="272">
        <f t="shared" si="21"/>
        <v>153.30535</v>
      </c>
      <c r="J207" s="210"/>
      <c r="K207" s="282">
        <f t="shared" si="20"/>
        <v>0</v>
      </c>
      <c r="L207" s="225"/>
    </row>
    <row r="208" spans="1:12" ht="15.75">
      <c r="A208" s="328"/>
      <c r="B208" t="s">
        <v>858</v>
      </c>
      <c r="C208" s="24" t="s">
        <v>102</v>
      </c>
      <c r="D208" s="9"/>
      <c r="E208" s="9"/>
      <c r="F208" s="242">
        <f t="shared" si="22"/>
        <v>4.994568965517241</v>
      </c>
      <c r="G208" s="6">
        <v>125.95</v>
      </c>
      <c r="H208" s="7">
        <f t="shared" si="23"/>
        <v>144.8425</v>
      </c>
      <c r="I208" s="272">
        <f t="shared" si="21"/>
        <v>159.32675</v>
      </c>
      <c r="J208" s="210"/>
      <c r="K208" s="282">
        <f t="shared" si="20"/>
        <v>0</v>
      </c>
      <c r="L208" s="225"/>
    </row>
    <row r="209" spans="1:12" ht="15.75" customHeight="1">
      <c r="A209" s="328"/>
      <c r="B209" t="s">
        <v>859</v>
      </c>
      <c r="C209" s="24" t="s">
        <v>103</v>
      </c>
      <c r="D209" s="9"/>
      <c r="E209" s="9"/>
      <c r="F209" s="242">
        <f t="shared" si="22"/>
        <v>5.184913793103448</v>
      </c>
      <c r="G209" s="6">
        <v>130.75</v>
      </c>
      <c r="H209" s="7">
        <f t="shared" si="23"/>
        <v>150.36249999999998</v>
      </c>
      <c r="I209" s="272">
        <f t="shared" si="21"/>
        <v>165.39875</v>
      </c>
      <c r="J209" s="210"/>
      <c r="K209" s="282">
        <f t="shared" si="20"/>
        <v>0</v>
      </c>
      <c r="L209" s="225"/>
    </row>
    <row r="210" spans="1:12" ht="15.75">
      <c r="A210" s="328"/>
      <c r="B210" t="s">
        <v>860</v>
      </c>
      <c r="C210" s="24" t="s">
        <v>104</v>
      </c>
      <c r="D210" s="9"/>
      <c r="E210" s="9"/>
      <c r="F210" s="242">
        <f t="shared" si="22"/>
        <v>5.374068965517242</v>
      </c>
      <c r="G210" s="6">
        <v>135.52</v>
      </c>
      <c r="H210" s="7">
        <f t="shared" si="23"/>
        <v>155.848</v>
      </c>
      <c r="I210" s="272">
        <f t="shared" si="21"/>
        <v>171.43280000000001</v>
      </c>
      <c r="J210" s="210"/>
      <c r="K210" s="282">
        <f t="shared" si="20"/>
        <v>0</v>
      </c>
      <c r="L210" s="225"/>
    </row>
    <row r="211" spans="1:12" ht="15.75">
      <c r="A211" s="328"/>
      <c r="B211" t="s">
        <v>861</v>
      </c>
      <c r="C211" s="24" t="s">
        <v>105</v>
      </c>
      <c r="D211" s="9"/>
      <c r="E211" s="9"/>
      <c r="F211" s="242">
        <f t="shared" si="22"/>
        <v>5.56401724137931</v>
      </c>
      <c r="G211" s="6">
        <v>140.31</v>
      </c>
      <c r="H211" s="7">
        <f t="shared" si="23"/>
        <v>161.35649999999998</v>
      </c>
      <c r="I211" s="272">
        <f t="shared" si="21"/>
        <v>177.49215</v>
      </c>
      <c r="J211" s="210"/>
      <c r="K211" s="282">
        <f t="shared" si="20"/>
        <v>0</v>
      </c>
      <c r="L211" s="225"/>
    </row>
    <row r="212" spans="1:21" ht="15.75">
      <c r="A212" s="328"/>
      <c r="B212" t="s">
        <v>862</v>
      </c>
      <c r="C212" s="24" t="s">
        <v>106</v>
      </c>
      <c r="D212" s="9"/>
      <c r="E212" s="9"/>
      <c r="F212" s="242">
        <f t="shared" si="22"/>
        <v>5.753172413793104</v>
      </c>
      <c r="G212" s="6">
        <v>145.08</v>
      </c>
      <c r="H212" s="7">
        <f t="shared" si="23"/>
        <v>166.842</v>
      </c>
      <c r="I212" s="272">
        <f t="shared" si="21"/>
        <v>183.52620000000002</v>
      </c>
      <c r="J212" s="210"/>
      <c r="K212" s="282">
        <f t="shared" si="20"/>
        <v>0</v>
      </c>
      <c r="L212" s="225"/>
      <c r="M212" s="555"/>
      <c r="N212" s="555"/>
      <c r="O212" s="555"/>
      <c r="P212" s="555"/>
      <c r="Q212" s="555"/>
      <c r="R212" s="555"/>
      <c r="S212" s="555"/>
      <c r="T212" s="555"/>
      <c r="U212" s="555"/>
    </row>
    <row r="213" spans="1:12" ht="15.75">
      <c r="A213" s="328"/>
      <c r="B213" t="s">
        <v>863</v>
      </c>
      <c r="C213" s="24" t="s">
        <v>107</v>
      </c>
      <c r="D213" s="9"/>
      <c r="E213" s="9"/>
      <c r="F213" s="242">
        <f t="shared" si="22"/>
        <v>5.94351724137931</v>
      </c>
      <c r="G213" s="6">
        <v>149.88</v>
      </c>
      <c r="H213" s="7">
        <f t="shared" si="23"/>
        <v>172.362</v>
      </c>
      <c r="I213" s="272">
        <f t="shared" si="21"/>
        <v>189.59820000000002</v>
      </c>
      <c r="J213" s="210"/>
      <c r="K213" s="282">
        <f t="shared" si="20"/>
        <v>0</v>
      </c>
      <c r="L213" s="225"/>
    </row>
    <row r="214" spans="1:20" ht="14.25" customHeight="1">
      <c r="A214" s="328"/>
      <c r="B214" t="s">
        <v>864</v>
      </c>
      <c r="C214" s="24" t="s">
        <v>108</v>
      </c>
      <c r="D214" s="9"/>
      <c r="E214" s="9"/>
      <c r="F214" s="242">
        <f t="shared" si="22"/>
        <v>6.132275862068965</v>
      </c>
      <c r="G214" s="6">
        <v>154.64</v>
      </c>
      <c r="H214" s="7">
        <f t="shared" si="23"/>
        <v>177.83599999999998</v>
      </c>
      <c r="I214" s="272">
        <f t="shared" si="21"/>
        <v>195.6196</v>
      </c>
      <c r="J214" s="210"/>
      <c r="K214" s="282">
        <f t="shared" si="20"/>
        <v>0</v>
      </c>
      <c r="L214" s="555" t="s">
        <v>1571</v>
      </c>
      <c r="M214" s="555"/>
      <c r="N214" s="555"/>
      <c r="O214" s="555"/>
      <c r="P214" s="555"/>
      <c r="Q214" s="555"/>
      <c r="R214" s="555"/>
      <c r="S214" s="555"/>
      <c r="T214" s="555"/>
    </row>
    <row r="215" spans="1:20" ht="15">
      <c r="A215" s="328"/>
      <c r="B215" t="s">
        <v>867</v>
      </c>
      <c r="C215" s="24" t="s">
        <v>109</v>
      </c>
      <c r="D215" s="9"/>
      <c r="E215" s="9"/>
      <c r="F215" s="242">
        <f t="shared" si="22"/>
        <v>6.3214310344827584</v>
      </c>
      <c r="G215" s="6">
        <v>159.41</v>
      </c>
      <c r="H215" s="7">
        <f t="shared" si="23"/>
        <v>183.3215</v>
      </c>
      <c r="I215" s="272">
        <f t="shared" si="21"/>
        <v>201.65365</v>
      </c>
      <c r="J215" s="210"/>
      <c r="K215" s="282">
        <f t="shared" si="20"/>
        <v>0</v>
      </c>
      <c r="L215" s="555"/>
      <c r="M215" s="555"/>
      <c r="N215" s="555"/>
      <c r="O215" s="555"/>
      <c r="P215" s="555"/>
      <c r="Q215" s="555"/>
      <c r="R215" s="555"/>
      <c r="S215" s="555"/>
      <c r="T215" s="555"/>
    </row>
    <row r="216" spans="1:20" ht="15">
      <c r="A216" s="328"/>
      <c r="B216" t="s">
        <v>868</v>
      </c>
      <c r="C216" s="24" t="s">
        <v>110</v>
      </c>
      <c r="D216" s="9"/>
      <c r="E216" s="9"/>
      <c r="F216" s="242">
        <f t="shared" si="22"/>
        <v>7.251344827586206</v>
      </c>
      <c r="G216" s="6">
        <v>182.86</v>
      </c>
      <c r="H216" s="7">
        <f t="shared" si="23"/>
        <v>210.289</v>
      </c>
      <c r="I216" s="272">
        <f t="shared" si="21"/>
        <v>231.3179</v>
      </c>
      <c r="J216" s="210"/>
      <c r="K216" s="282">
        <f t="shared" si="20"/>
        <v>0</v>
      </c>
      <c r="L216" s="555"/>
      <c r="M216" s="555"/>
      <c r="N216" s="555"/>
      <c r="O216" s="555"/>
      <c r="P216" s="555"/>
      <c r="Q216" s="555"/>
      <c r="R216" s="555"/>
      <c r="S216" s="555"/>
      <c r="T216" s="555"/>
    </row>
    <row r="217" spans="1:20" ht="15">
      <c r="A217" s="328"/>
      <c r="B217" t="s">
        <v>869</v>
      </c>
      <c r="C217" s="24" t="s">
        <v>111</v>
      </c>
      <c r="D217" s="9"/>
      <c r="E217" s="9"/>
      <c r="F217" s="242">
        <f t="shared" si="22"/>
        <v>4.996948275862069</v>
      </c>
      <c r="G217" s="6">
        <v>126.01</v>
      </c>
      <c r="H217" s="7">
        <f t="shared" si="23"/>
        <v>144.9115</v>
      </c>
      <c r="I217" s="272">
        <f t="shared" si="21"/>
        <v>159.40265</v>
      </c>
      <c r="J217" s="210"/>
      <c r="K217" s="282">
        <f t="shared" si="20"/>
        <v>0</v>
      </c>
      <c r="L217" s="555"/>
      <c r="M217" s="555"/>
      <c r="N217" s="555"/>
      <c r="O217" s="555"/>
      <c r="P217" s="555"/>
      <c r="Q217" s="555"/>
      <c r="R217" s="555"/>
      <c r="S217" s="555"/>
      <c r="T217" s="555"/>
    </row>
    <row r="218" spans="1:20" ht="15">
      <c r="A218" s="328"/>
      <c r="B218" t="s">
        <v>870</v>
      </c>
      <c r="C218" s="24" t="s">
        <v>112</v>
      </c>
      <c r="D218" s="9"/>
      <c r="E218" s="9"/>
      <c r="F218" s="242">
        <f t="shared" si="22"/>
        <v>5.246775862068965</v>
      </c>
      <c r="G218" s="6">
        <v>132.31</v>
      </c>
      <c r="H218" s="7">
        <f t="shared" si="23"/>
        <v>152.1565</v>
      </c>
      <c r="I218" s="272">
        <f t="shared" si="21"/>
        <v>167.37215</v>
      </c>
      <c r="J218" s="210"/>
      <c r="K218" s="282">
        <f t="shared" si="20"/>
        <v>0</v>
      </c>
      <c r="L218" s="555"/>
      <c r="M218" s="555"/>
      <c r="N218" s="555"/>
      <c r="O218" s="555"/>
      <c r="P218" s="555"/>
      <c r="Q218" s="555"/>
      <c r="R218" s="555"/>
      <c r="S218" s="555"/>
      <c r="T218" s="555"/>
    </row>
    <row r="219" spans="1:20" ht="15">
      <c r="A219" s="328"/>
      <c r="B219" t="s">
        <v>871</v>
      </c>
      <c r="C219" s="24" t="s">
        <v>113</v>
      </c>
      <c r="D219" s="9"/>
      <c r="E219" s="9"/>
      <c r="F219" s="242">
        <f t="shared" si="22"/>
        <v>5.437913793103447</v>
      </c>
      <c r="G219" s="6">
        <v>137.13</v>
      </c>
      <c r="H219" s="7">
        <f t="shared" si="23"/>
        <v>157.69949999999997</v>
      </c>
      <c r="I219" s="272">
        <f t="shared" si="21"/>
        <v>173.46945</v>
      </c>
      <c r="J219" s="210"/>
      <c r="K219" s="282">
        <f t="shared" si="20"/>
        <v>0</v>
      </c>
      <c r="L219" s="555"/>
      <c r="M219" s="555"/>
      <c r="N219" s="555"/>
      <c r="O219" s="555"/>
      <c r="P219" s="555"/>
      <c r="Q219" s="555"/>
      <c r="R219" s="555"/>
      <c r="S219" s="555"/>
      <c r="T219" s="555"/>
    </row>
    <row r="220" spans="1:20" ht="15">
      <c r="A220" s="328"/>
      <c r="B220" t="s">
        <v>872</v>
      </c>
      <c r="C220" s="24" t="s">
        <v>114</v>
      </c>
      <c r="D220" s="9"/>
      <c r="E220" s="9"/>
      <c r="F220" s="242">
        <f t="shared" si="22"/>
        <v>5.627862068965516</v>
      </c>
      <c r="G220" s="6">
        <v>141.92</v>
      </c>
      <c r="H220" s="7">
        <f t="shared" si="23"/>
        <v>163.20799999999997</v>
      </c>
      <c r="I220" s="272">
        <f t="shared" si="21"/>
        <v>179.5288</v>
      </c>
      <c r="J220" s="210"/>
      <c r="K220" s="282">
        <f t="shared" si="20"/>
        <v>0</v>
      </c>
      <c r="L220" s="555"/>
      <c r="M220" s="555"/>
      <c r="N220" s="555"/>
      <c r="O220" s="555"/>
      <c r="P220" s="555"/>
      <c r="Q220" s="555"/>
      <c r="R220" s="555"/>
      <c r="S220" s="555"/>
      <c r="T220" s="555"/>
    </row>
    <row r="221" spans="1:12" ht="15.75">
      <c r="A221" s="328"/>
      <c r="B221" t="s">
        <v>873</v>
      </c>
      <c r="C221" s="24" t="s">
        <v>115</v>
      </c>
      <c r="D221" s="9"/>
      <c r="E221" s="9"/>
      <c r="F221" s="242">
        <f t="shared" si="22"/>
        <v>5.819</v>
      </c>
      <c r="G221" s="6">
        <v>146.74</v>
      </c>
      <c r="H221" s="7">
        <f t="shared" si="23"/>
        <v>168.751</v>
      </c>
      <c r="I221" s="272">
        <f t="shared" si="21"/>
        <v>185.6261</v>
      </c>
      <c r="J221" s="210"/>
      <c r="K221" s="282">
        <f t="shared" si="20"/>
        <v>0</v>
      </c>
      <c r="L221" s="225"/>
    </row>
    <row r="222" spans="1:12" ht="15.75">
      <c r="A222" s="328"/>
      <c r="B222" t="s">
        <v>874</v>
      </c>
      <c r="C222" s="24" t="s">
        <v>116</v>
      </c>
      <c r="D222" s="9"/>
      <c r="E222" s="9"/>
      <c r="F222" s="242">
        <f t="shared" si="22"/>
        <v>6.068431034482758</v>
      </c>
      <c r="G222" s="6">
        <v>153.03</v>
      </c>
      <c r="H222" s="7">
        <f t="shared" si="23"/>
        <v>175.9845</v>
      </c>
      <c r="I222" s="272">
        <f t="shared" si="21"/>
        <v>193.58295</v>
      </c>
      <c r="J222" s="210"/>
      <c r="K222" s="282">
        <f t="shared" si="20"/>
        <v>0</v>
      </c>
      <c r="L222" s="225"/>
    </row>
    <row r="223" spans="1:20" ht="15">
      <c r="A223" s="328"/>
      <c r="B223" t="s">
        <v>875</v>
      </c>
      <c r="C223" s="24" t="s">
        <v>117</v>
      </c>
      <c r="D223" s="9"/>
      <c r="E223" s="9"/>
      <c r="F223" s="242">
        <f t="shared" si="22"/>
        <v>6.25996551724138</v>
      </c>
      <c r="G223" s="6">
        <v>157.86</v>
      </c>
      <c r="H223" s="7">
        <f t="shared" si="23"/>
        <v>181.53900000000002</v>
      </c>
      <c r="I223" s="272">
        <f t="shared" si="21"/>
        <v>199.69290000000004</v>
      </c>
      <c r="J223" s="210"/>
      <c r="K223" s="282">
        <f t="shared" si="20"/>
        <v>0</v>
      </c>
      <c r="L223" s="535" t="s">
        <v>1871</v>
      </c>
      <c r="M223" s="535"/>
      <c r="N223" s="535"/>
      <c r="O223" s="535"/>
      <c r="P223" s="535"/>
      <c r="Q223" s="535"/>
      <c r="R223" s="535"/>
      <c r="S223" s="535"/>
      <c r="T223" s="535"/>
    </row>
    <row r="224" spans="1:20" ht="15">
      <c r="A224" s="328"/>
      <c r="B224" t="s">
        <v>876</v>
      </c>
      <c r="C224" s="24" t="s">
        <v>118</v>
      </c>
      <c r="D224" s="9"/>
      <c r="E224" s="9"/>
      <c r="F224" s="242">
        <f t="shared" si="22"/>
        <v>6.46498275862069</v>
      </c>
      <c r="G224" s="6">
        <v>163.03</v>
      </c>
      <c r="H224" s="7">
        <f t="shared" si="23"/>
        <v>187.4845</v>
      </c>
      <c r="I224" s="272">
        <f t="shared" si="21"/>
        <v>206.23295000000002</v>
      </c>
      <c r="J224" s="210"/>
      <c r="K224" s="282">
        <f t="shared" si="20"/>
        <v>0</v>
      </c>
      <c r="L224" s="535"/>
      <c r="M224" s="535"/>
      <c r="N224" s="535"/>
      <c r="O224" s="535"/>
      <c r="P224" s="535"/>
      <c r="Q224" s="535"/>
      <c r="R224" s="535"/>
      <c r="S224" s="535"/>
      <c r="T224" s="535"/>
    </row>
    <row r="225" spans="1:20" ht="15">
      <c r="A225" s="328"/>
      <c r="B225" t="s">
        <v>877</v>
      </c>
      <c r="C225" s="24" t="s">
        <v>119</v>
      </c>
      <c r="D225" s="9"/>
      <c r="E225" s="9"/>
      <c r="F225" s="242">
        <f t="shared" si="22"/>
        <v>6.670793103448275</v>
      </c>
      <c r="G225" s="6">
        <v>168.22</v>
      </c>
      <c r="H225" s="7">
        <f t="shared" si="23"/>
        <v>193.45299999999997</v>
      </c>
      <c r="I225" s="272">
        <f t="shared" si="21"/>
        <v>212.79829999999998</v>
      </c>
      <c r="J225" s="210"/>
      <c r="K225" s="282">
        <f t="shared" si="20"/>
        <v>0</v>
      </c>
      <c r="L225" s="535"/>
      <c r="M225" s="535"/>
      <c r="N225" s="535"/>
      <c r="O225" s="535"/>
      <c r="P225" s="535"/>
      <c r="Q225" s="535"/>
      <c r="R225" s="535"/>
      <c r="S225" s="535"/>
      <c r="T225" s="535"/>
    </row>
    <row r="226" spans="1:20" ht="15">
      <c r="A226" s="328"/>
      <c r="B226" t="s">
        <v>878</v>
      </c>
      <c r="C226" s="24" t="s">
        <v>120</v>
      </c>
      <c r="D226" s="9"/>
      <c r="E226" s="9"/>
      <c r="F226" s="242">
        <f t="shared" si="22"/>
        <v>7.709758620689654</v>
      </c>
      <c r="G226" s="6">
        <v>194.42</v>
      </c>
      <c r="H226" s="7">
        <f t="shared" si="23"/>
        <v>223.58299999999997</v>
      </c>
      <c r="I226" s="272">
        <f t="shared" si="21"/>
        <v>245.94129999999998</v>
      </c>
      <c r="J226" s="210"/>
      <c r="K226" s="282">
        <f t="shared" si="20"/>
        <v>0</v>
      </c>
      <c r="L226" s="535"/>
      <c r="M226" s="535"/>
      <c r="N226" s="535"/>
      <c r="O226" s="535"/>
      <c r="P226" s="535"/>
      <c r="Q226" s="535"/>
      <c r="R226" s="535"/>
      <c r="S226" s="535"/>
      <c r="T226" s="535"/>
    </row>
    <row r="227" spans="1:20" ht="15">
      <c r="A227" s="328"/>
      <c r="B227" t="s">
        <v>879</v>
      </c>
      <c r="C227" s="24" t="s">
        <v>121</v>
      </c>
      <c r="D227" s="9"/>
      <c r="E227" s="9"/>
      <c r="F227" s="242">
        <f t="shared" si="22"/>
        <v>7.93103448275862</v>
      </c>
      <c r="G227" s="6">
        <v>200</v>
      </c>
      <c r="H227" s="7">
        <f t="shared" si="23"/>
        <v>229.99999999999997</v>
      </c>
      <c r="I227" s="272">
        <f t="shared" si="21"/>
        <v>253</v>
      </c>
      <c r="J227" s="210"/>
      <c r="K227" s="282">
        <f t="shared" si="20"/>
        <v>0</v>
      </c>
      <c r="L227" s="535"/>
      <c r="M227" s="535"/>
      <c r="N227" s="535"/>
      <c r="O227" s="535"/>
      <c r="P227" s="535"/>
      <c r="Q227" s="535"/>
      <c r="R227" s="535"/>
      <c r="S227" s="535"/>
      <c r="T227" s="535"/>
    </row>
    <row r="228" spans="1:20" ht="15">
      <c r="A228" s="328"/>
      <c r="B228" t="s">
        <v>880</v>
      </c>
      <c r="C228" s="24" t="s">
        <v>122</v>
      </c>
      <c r="D228" s="9"/>
      <c r="E228" s="9"/>
      <c r="F228" s="242">
        <f t="shared" si="22"/>
        <v>8.15310344827586</v>
      </c>
      <c r="G228" s="6">
        <v>205.6</v>
      </c>
      <c r="H228" s="7">
        <f t="shared" si="23"/>
        <v>236.43999999999997</v>
      </c>
      <c r="I228" s="272">
        <f t="shared" si="21"/>
        <v>260.084</v>
      </c>
      <c r="J228" s="210"/>
      <c r="K228" s="282">
        <f t="shared" si="20"/>
        <v>0</v>
      </c>
      <c r="L228" s="535"/>
      <c r="M228" s="535"/>
      <c r="N228" s="535"/>
      <c r="O228" s="535"/>
      <c r="P228" s="535"/>
      <c r="Q228" s="535"/>
      <c r="R228" s="535"/>
      <c r="S228" s="535"/>
      <c r="T228" s="535"/>
    </row>
    <row r="229" spans="1:12" ht="15.75">
      <c r="A229" s="328"/>
      <c r="B229" t="s">
        <v>881</v>
      </c>
      <c r="C229" s="24" t="s">
        <v>123</v>
      </c>
      <c r="D229" s="9"/>
      <c r="E229" s="9"/>
      <c r="F229" s="242">
        <f t="shared" si="22"/>
        <v>5.43751724137931</v>
      </c>
      <c r="G229" s="6">
        <v>137.12</v>
      </c>
      <c r="H229" s="7">
        <f t="shared" si="23"/>
        <v>157.688</v>
      </c>
      <c r="I229" s="272">
        <f t="shared" si="21"/>
        <v>173.4568</v>
      </c>
      <c r="J229" s="210"/>
      <c r="K229" s="282">
        <f t="shared" si="20"/>
        <v>0</v>
      </c>
      <c r="L229" s="225"/>
    </row>
    <row r="230" spans="1:12" ht="15.75">
      <c r="A230" s="328"/>
      <c r="B230" t="s">
        <v>882</v>
      </c>
      <c r="C230" s="24" t="s">
        <v>124</v>
      </c>
      <c r="D230" s="9"/>
      <c r="E230" s="9"/>
      <c r="F230" s="242">
        <f t="shared" si="22"/>
        <v>5.689327586206897</v>
      </c>
      <c r="G230" s="6">
        <v>143.47</v>
      </c>
      <c r="H230" s="7">
        <f t="shared" si="23"/>
        <v>164.9905</v>
      </c>
      <c r="I230" s="272">
        <f t="shared" si="21"/>
        <v>181.48955</v>
      </c>
      <c r="J230" s="210"/>
      <c r="K230" s="282">
        <f t="shared" si="20"/>
        <v>0</v>
      </c>
      <c r="L230" s="225"/>
    </row>
    <row r="231" spans="1:12" ht="15.75">
      <c r="A231" s="328"/>
      <c r="B231" t="s">
        <v>883</v>
      </c>
      <c r="C231" s="24" t="s">
        <v>125</v>
      </c>
      <c r="D231" s="9"/>
      <c r="E231" s="9"/>
      <c r="F231" s="242">
        <f t="shared" si="22"/>
        <v>5.880068965517241</v>
      </c>
      <c r="G231" s="6">
        <v>148.28</v>
      </c>
      <c r="H231" s="7">
        <f t="shared" si="23"/>
        <v>170.522</v>
      </c>
      <c r="I231" s="272">
        <f t="shared" si="21"/>
        <v>187.57420000000002</v>
      </c>
      <c r="J231" s="210"/>
      <c r="K231" s="282">
        <f t="shared" si="20"/>
        <v>0</v>
      </c>
      <c r="L231" s="225"/>
    </row>
    <row r="232" spans="1:12" ht="15.75">
      <c r="A232" s="328"/>
      <c r="B232" t="s">
        <v>884</v>
      </c>
      <c r="C232" s="24" t="s">
        <v>126</v>
      </c>
      <c r="D232" s="9"/>
      <c r="E232" s="9"/>
      <c r="F232" s="242">
        <f t="shared" si="22"/>
        <v>6.131879310344827</v>
      </c>
      <c r="G232" s="6">
        <v>154.63</v>
      </c>
      <c r="H232" s="7">
        <f t="shared" si="23"/>
        <v>177.82449999999997</v>
      </c>
      <c r="I232" s="272">
        <f t="shared" si="21"/>
        <v>195.60694999999998</v>
      </c>
      <c r="J232" s="210"/>
      <c r="K232" s="282">
        <f t="shared" si="20"/>
        <v>0</v>
      </c>
      <c r="L232" s="225"/>
    </row>
    <row r="233" spans="1:12" ht="15.75">
      <c r="A233" s="328"/>
      <c r="B233" t="s">
        <v>885</v>
      </c>
      <c r="C233" s="24" t="s">
        <v>127</v>
      </c>
      <c r="D233" s="9"/>
      <c r="E233" s="9"/>
      <c r="F233" s="242">
        <f t="shared" si="22"/>
        <v>6.3230172413793095</v>
      </c>
      <c r="G233" s="6">
        <v>159.45</v>
      </c>
      <c r="H233" s="7">
        <f t="shared" si="23"/>
        <v>183.36749999999998</v>
      </c>
      <c r="I233" s="272">
        <f t="shared" si="21"/>
        <v>201.70425</v>
      </c>
      <c r="J233" s="210"/>
      <c r="K233" s="282">
        <f t="shared" si="20"/>
        <v>0</v>
      </c>
      <c r="L233" s="225"/>
    </row>
    <row r="234" spans="1:12" ht="15.75">
      <c r="A234" s="328"/>
      <c r="B234" t="s">
        <v>886</v>
      </c>
      <c r="C234" s="24" t="s">
        <v>128</v>
      </c>
      <c r="D234" s="9"/>
      <c r="E234" s="9"/>
      <c r="F234" s="242">
        <f t="shared" si="22"/>
        <v>6.609724137931034</v>
      </c>
      <c r="G234" s="6">
        <v>166.68</v>
      </c>
      <c r="H234" s="7">
        <f t="shared" si="23"/>
        <v>191.682</v>
      </c>
      <c r="I234" s="272">
        <f t="shared" si="21"/>
        <v>210.8502</v>
      </c>
      <c r="J234" s="210"/>
      <c r="K234" s="282">
        <f t="shared" si="20"/>
        <v>0</v>
      </c>
      <c r="L234" s="225"/>
    </row>
    <row r="235" spans="1:12" ht="15.75">
      <c r="A235" s="328"/>
      <c r="B235" t="s">
        <v>887</v>
      </c>
      <c r="C235" s="24" t="s">
        <v>129</v>
      </c>
      <c r="D235" s="9"/>
      <c r="E235" s="9"/>
      <c r="F235" s="242">
        <f t="shared" si="22"/>
        <v>6.8278275862068964</v>
      </c>
      <c r="G235" s="6">
        <v>172.18</v>
      </c>
      <c r="H235" s="7">
        <f t="shared" si="23"/>
        <v>198.007</v>
      </c>
      <c r="I235" s="272">
        <f t="shared" si="21"/>
        <v>217.8077</v>
      </c>
      <c r="J235" s="210"/>
      <c r="K235" s="282">
        <f aca="true" t="shared" si="24" ref="K235:K298">J235*I235</f>
        <v>0</v>
      </c>
      <c r="L235" s="225"/>
    </row>
    <row r="236" spans="1:12" ht="15.75">
      <c r="A236" s="328"/>
      <c r="B236" t="s">
        <v>888</v>
      </c>
      <c r="C236" s="24" t="s">
        <v>130</v>
      </c>
      <c r="D236" s="9"/>
      <c r="E236" s="9"/>
      <c r="F236" s="242">
        <f t="shared" si="22"/>
        <v>7.109379310344828</v>
      </c>
      <c r="G236" s="6">
        <v>179.28</v>
      </c>
      <c r="H236" s="7">
        <f t="shared" si="23"/>
        <v>206.172</v>
      </c>
      <c r="I236" s="272">
        <f t="shared" si="21"/>
        <v>226.78920000000002</v>
      </c>
      <c r="J236" s="210"/>
      <c r="K236" s="282">
        <f t="shared" si="24"/>
        <v>0</v>
      </c>
      <c r="L236" s="225"/>
    </row>
    <row r="237" spans="1:12" ht="15.75">
      <c r="A237" s="328"/>
      <c r="B237" t="s">
        <v>889</v>
      </c>
      <c r="C237" s="24" t="s">
        <v>131</v>
      </c>
      <c r="D237" s="9"/>
      <c r="E237" s="9"/>
      <c r="F237" s="242">
        <f t="shared" si="22"/>
        <v>8.107103448275861</v>
      </c>
      <c r="G237" s="6">
        <v>204.44</v>
      </c>
      <c r="H237" s="7">
        <f t="shared" si="23"/>
        <v>235.10599999999997</v>
      </c>
      <c r="I237" s="272">
        <f t="shared" si="21"/>
        <v>258.6166</v>
      </c>
      <c r="J237" s="210"/>
      <c r="K237" s="282">
        <f t="shared" si="24"/>
        <v>0</v>
      </c>
      <c r="L237" s="225"/>
    </row>
    <row r="238" spans="1:12" ht="15.75">
      <c r="A238" s="328"/>
      <c r="B238" t="s">
        <v>890</v>
      </c>
      <c r="C238" s="24" t="s">
        <v>132</v>
      </c>
      <c r="D238" s="9"/>
      <c r="E238" s="9"/>
      <c r="F238" s="242">
        <f t="shared" si="22"/>
        <v>8.389448275862069</v>
      </c>
      <c r="G238" s="6">
        <v>211.56</v>
      </c>
      <c r="H238" s="7">
        <f t="shared" si="23"/>
        <v>243.29399999999998</v>
      </c>
      <c r="I238" s="272">
        <f t="shared" si="21"/>
        <v>267.6234</v>
      </c>
      <c r="J238" s="210"/>
      <c r="K238" s="282">
        <f t="shared" si="24"/>
        <v>0</v>
      </c>
      <c r="L238" s="225"/>
    </row>
    <row r="239" spans="1:12" ht="15.75">
      <c r="A239" s="328"/>
      <c r="B239" t="s">
        <v>891</v>
      </c>
      <c r="C239" s="24" t="s">
        <v>133</v>
      </c>
      <c r="D239" s="9"/>
      <c r="E239" s="9"/>
      <c r="F239" s="242">
        <f t="shared" si="22"/>
        <v>8.612706896551725</v>
      </c>
      <c r="G239" s="6">
        <v>217.19</v>
      </c>
      <c r="H239" s="7">
        <f t="shared" si="23"/>
        <v>249.7685</v>
      </c>
      <c r="I239" s="272">
        <f t="shared" si="21"/>
        <v>274.74535000000003</v>
      </c>
      <c r="J239" s="210"/>
      <c r="K239" s="282">
        <f t="shared" si="24"/>
        <v>0</v>
      </c>
      <c r="L239" s="225"/>
    </row>
    <row r="240" spans="1:12" ht="15.75">
      <c r="A240" s="328"/>
      <c r="B240" t="s">
        <v>892</v>
      </c>
      <c r="C240" s="24" t="s">
        <v>134</v>
      </c>
      <c r="D240" s="9"/>
      <c r="E240" s="9"/>
      <c r="F240" s="242">
        <f t="shared" si="22"/>
        <v>8.893862068965516</v>
      </c>
      <c r="G240" s="6">
        <v>224.28</v>
      </c>
      <c r="H240" s="7">
        <f t="shared" si="23"/>
        <v>257.92199999999997</v>
      </c>
      <c r="I240" s="272">
        <f t="shared" si="21"/>
        <v>283.7142</v>
      </c>
      <c r="J240" s="210"/>
      <c r="K240" s="282">
        <f t="shared" si="24"/>
        <v>0</v>
      </c>
      <c r="L240" s="225"/>
    </row>
    <row r="241" spans="1:17" ht="15.75">
      <c r="A241" s="328"/>
      <c r="B241" t="s">
        <v>893</v>
      </c>
      <c r="C241" s="24" t="s">
        <v>135</v>
      </c>
      <c r="D241" s="9"/>
      <c r="E241" s="9"/>
      <c r="F241" s="242">
        <f t="shared" si="22"/>
        <v>9.117517241379309</v>
      </c>
      <c r="G241" s="6">
        <v>229.92</v>
      </c>
      <c r="H241" s="7">
        <f t="shared" si="23"/>
        <v>264.40799999999996</v>
      </c>
      <c r="I241" s="272">
        <f t="shared" si="21"/>
        <v>290.8488</v>
      </c>
      <c r="J241" s="210"/>
      <c r="K241" s="282">
        <f t="shared" si="24"/>
        <v>0</v>
      </c>
      <c r="L241" s="225"/>
      <c r="Q241" s="420"/>
    </row>
    <row r="242" spans="1:12" ht="15.75">
      <c r="A242" s="328"/>
      <c r="B242" t="s">
        <v>894</v>
      </c>
      <c r="C242" s="24" t="s">
        <v>136</v>
      </c>
      <c r="D242" s="9"/>
      <c r="E242" s="9"/>
      <c r="F242" s="242">
        <f t="shared" si="22"/>
        <v>5.882051724137931</v>
      </c>
      <c r="G242" s="346">
        <v>148.33</v>
      </c>
      <c r="H242" s="7">
        <f t="shared" si="23"/>
        <v>170.5795</v>
      </c>
      <c r="I242" s="272">
        <f t="shared" si="21"/>
        <v>187.63745</v>
      </c>
      <c r="J242" s="210"/>
      <c r="K242" s="282">
        <f t="shared" si="24"/>
        <v>0</v>
      </c>
      <c r="L242" s="225"/>
    </row>
    <row r="243" spans="1:12" ht="15.75">
      <c r="A243" s="328"/>
      <c r="B243" t="s">
        <v>895</v>
      </c>
      <c r="C243" s="24" t="s">
        <v>137</v>
      </c>
      <c r="D243" s="9"/>
      <c r="E243" s="9"/>
      <c r="F243" s="242">
        <f t="shared" si="22"/>
        <v>6.1338620689655174</v>
      </c>
      <c r="G243" s="346">
        <v>154.68</v>
      </c>
      <c r="H243" s="7">
        <f t="shared" si="23"/>
        <v>177.882</v>
      </c>
      <c r="I243" s="272">
        <f t="shared" si="21"/>
        <v>195.67020000000002</v>
      </c>
      <c r="J243" s="210"/>
      <c r="K243" s="282">
        <f t="shared" si="24"/>
        <v>0</v>
      </c>
      <c r="L243" s="225"/>
    </row>
    <row r="244" spans="1:12" ht="15.75">
      <c r="A244" s="328"/>
      <c r="B244" t="s">
        <v>896</v>
      </c>
      <c r="C244" s="24" t="s">
        <v>138</v>
      </c>
      <c r="D244" s="9"/>
      <c r="E244" s="9"/>
      <c r="F244" s="242">
        <f t="shared" si="22"/>
        <v>6.401931034482758</v>
      </c>
      <c r="G244" s="346">
        <v>161.44</v>
      </c>
      <c r="H244" s="7">
        <f t="shared" si="23"/>
        <v>185.65599999999998</v>
      </c>
      <c r="I244" s="272">
        <f t="shared" si="21"/>
        <v>204.2216</v>
      </c>
      <c r="J244" s="210"/>
      <c r="K244" s="282">
        <f t="shared" si="24"/>
        <v>0</v>
      </c>
      <c r="L244" s="225"/>
    </row>
    <row r="245" spans="1:12" ht="15.75">
      <c r="A245" s="328"/>
      <c r="B245" t="s">
        <v>897</v>
      </c>
      <c r="C245" s="24" t="s">
        <v>139</v>
      </c>
      <c r="D245" s="9"/>
      <c r="E245" s="9"/>
      <c r="F245" s="242">
        <f t="shared" si="22"/>
        <v>6.684672413793103</v>
      </c>
      <c r="G245" s="346">
        <v>168.57</v>
      </c>
      <c r="H245" s="7">
        <f t="shared" si="23"/>
        <v>193.85549999999998</v>
      </c>
      <c r="I245" s="272">
        <f t="shared" si="21"/>
        <v>213.24105</v>
      </c>
      <c r="J245" s="210"/>
      <c r="K245" s="282">
        <f t="shared" si="24"/>
        <v>0</v>
      </c>
      <c r="L245" s="225"/>
    </row>
    <row r="246" spans="1:12" ht="15.75">
      <c r="A246" s="328"/>
      <c r="B246" t="s">
        <v>898</v>
      </c>
      <c r="C246" s="24" t="s">
        <v>140</v>
      </c>
      <c r="D246" s="9"/>
      <c r="E246" s="9"/>
      <c r="F246" s="242">
        <f t="shared" si="22"/>
        <v>6.909120689655171</v>
      </c>
      <c r="G246" s="346">
        <v>174.23</v>
      </c>
      <c r="H246" s="7">
        <f t="shared" si="23"/>
        <v>200.36449999999996</v>
      </c>
      <c r="I246" s="272">
        <f t="shared" si="21"/>
        <v>220.40094999999997</v>
      </c>
      <c r="J246" s="210"/>
      <c r="K246" s="282">
        <f t="shared" si="24"/>
        <v>0</v>
      </c>
      <c r="L246" s="225"/>
    </row>
    <row r="247" spans="1:12" ht="15.75">
      <c r="A247" s="328"/>
      <c r="B247" t="s">
        <v>899</v>
      </c>
      <c r="C247" s="24" t="s">
        <v>141</v>
      </c>
      <c r="D247" s="9"/>
      <c r="E247" s="9"/>
      <c r="F247" s="242">
        <f t="shared" si="22"/>
        <v>7.206931034482759</v>
      </c>
      <c r="G247" s="346">
        <v>181.74</v>
      </c>
      <c r="H247" s="7">
        <f t="shared" si="23"/>
        <v>209.001</v>
      </c>
      <c r="I247" s="272">
        <f t="shared" si="21"/>
        <v>229.9011</v>
      </c>
      <c r="J247" s="210"/>
      <c r="K247" s="282">
        <f t="shared" si="24"/>
        <v>0</v>
      </c>
      <c r="L247" s="225"/>
    </row>
    <row r="248" spans="1:12" ht="15.75">
      <c r="A248" s="328"/>
      <c r="B248" t="s">
        <v>900</v>
      </c>
      <c r="C248" s="24" t="s">
        <v>142</v>
      </c>
      <c r="D248" s="9"/>
      <c r="E248" s="9"/>
      <c r="F248" s="242">
        <f t="shared" si="22"/>
        <v>7.489275862068966</v>
      </c>
      <c r="G248" s="346">
        <v>188.86</v>
      </c>
      <c r="H248" s="7">
        <f t="shared" si="23"/>
        <v>217.189</v>
      </c>
      <c r="I248" s="272">
        <f t="shared" si="21"/>
        <v>238.9079</v>
      </c>
      <c r="J248" s="210"/>
      <c r="K248" s="282">
        <f t="shared" si="24"/>
        <v>0</v>
      </c>
      <c r="L248" s="225"/>
    </row>
    <row r="249" spans="1:12" ht="15.75">
      <c r="A249" s="328"/>
      <c r="B249" t="s">
        <v>901</v>
      </c>
      <c r="C249" s="24" t="s">
        <v>143</v>
      </c>
      <c r="D249" s="9"/>
      <c r="E249" s="9"/>
      <c r="F249" s="242">
        <f t="shared" si="22"/>
        <v>8.566706896551723</v>
      </c>
      <c r="G249" s="346">
        <v>216.03</v>
      </c>
      <c r="H249" s="7">
        <f t="shared" si="23"/>
        <v>248.43449999999999</v>
      </c>
      <c r="I249" s="272">
        <f t="shared" si="21"/>
        <v>273.27795000000003</v>
      </c>
      <c r="J249" s="210"/>
      <c r="K249" s="282">
        <f t="shared" si="24"/>
        <v>0</v>
      </c>
      <c r="L249" s="225"/>
    </row>
    <row r="250" spans="1:12" ht="15.75">
      <c r="A250" s="328"/>
      <c r="B250" t="s">
        <v>902</v>
      </c>
      <c r="C250" s="24" t="s">
        <v>144</v>
      </c>
      <c r="D250" s="9"/>
      <c r="E250" s="9"/>
      <c r="F250" s="242">
        <f t="shared" si="22"/>
        <v>8.789172413793102</v>
      </c>
      <c r="G250" s="346">
        <v>221.64</v>
      </c>
      <c r="H250" s="7">
        <f t="shared" si="23"/>
        <v>254.88599999999997</v>
      </c>
      <c r="I250" s="272">
        <f t="shared" si="21"/>
        <v>280.3746</v>
      </c>
      <c r="J250" s="210"/>
      <c r="K250" s="282">
        <f t="shared" si="24"/>
        <v>0</v>
      </c>
      <c r="L250" s="225"/>
    </row>
    <row r="251" spans="1:12" ht="15.75">
      <c r="A251" s="328"/>
      <c r="B251" t="s">
        <v>903</v>
      </c>
      <c r="C251" s="24" t="s">
        <v>145</v>
      </c>
      <c r="D251" s="9"/>
      <c r="E251" s="9"/>
      <c r="F251" s="242">
        <f t="shared" si="22"/>
        <v>9.088172413793101</v>
      </c>
      <c r="G251" s="346">
        <v>229.18</v>
      </c>
      <c r="H251" s="7">
        <f t="shared" si="23"/>
        <v>263.55699999999996</v>
      </c>
      <c r="I251" s="272">
        <f t="shared" si="21"/>
        <v>289.9127</v>
      </c>
      <c r="J251" s="210"/>
      <c r="K251" s="282">
        <f t="shared" si="24"/>
        <v>0</v>
      </c>
      <c r="L251" s="225"/>
    </row>
    <row r="252" spans="1:12" ht="15.75">
      <c r="A252" s="328"/>
      <c r="B252" t="s">
        <v>904</v>
      </c>
      <c r="C252" s="24" t="s">
        <v>146</v>
      </c>
      <c r="D252" s="9"/>
      <c r="E252" s="9"/>
      <c r="F252" s="242">
        <f t="shared" si="22"/>
        <v>9.371310344827585</v>
      </c>
      <c r="G252" s="346">
        <v>236.32</v>
      </c>
      <c r="H252" s="7">
        <f t="shared" si="23"/>
        <v>271.768</v>
      </c>
      <c r="I252" s="272">
        <f t="shared" si="21"/>
        <v>298.9448</v>
      </c>
      <c r="J252" s="210"/>
      <c r="K252" s="282">
        <f t="shared" si="24"/>
        <v>0</v>
      </c>
      <c r="L252" s="225"/>
    </row>
    <row r="253" spans="1:12" ht="15.75">
      <c r="A253" s="328"/>
      <c r="B253" t="s">
        <v>905</v>
      </c>
      <c r="C253" s="24" t="s">
        <v>147</v>
      </c>
      <c r="D253" s="9"/>
      <c r="E253" s="9"/>
      <c r="F253" s="242">
        <f t="shared" si="22"/>
        <v>9.655637931034482</v>
      </c>
      <c r="G253" s="346">
        <v>243.49</v>
      </c>
      <c r="H253" s="7">
        <f t="shared" si="23"/>
        <v>280.01349999999996</v>
      </c>
      <c r="I253" s="272">
        <f t="shared" si="21"/>
        <v>308.01484999999997</v>
      </c>
      <c r="J253" s="210"/>
      <c r="K253" s="282">
        <f t="shared" si="24"/>
        <v>0</v>
      </c>
      <c r="L253" s="225"/>
    </row>
    <row r="254" spans="1:12" ht="15.75">
      <c r="A254" s="328"/>
      <c r="B254" t="s">
        <v>906</v>
      </c>
      <c r="C254" s="24" t="s">
        <v>148</v>
      </c>
      <c r="D254" s="9"/>
      <c r="E254" s="9"/>
      <c r="F254" s="242">
        <f t="shared" si="22"/>
        <v>6.4015344827586205</v>
      </c>
      <c r="G254" s="346">
        <v>161.43</v>
      </c>
      <c r="H254" s="7">
        <f t="shared" si="23"/>
        <v>185.6445</v>
      </c>
      <c r="I254" s="272">
        <f t="shared" si="21"/>
        <v>204.20895000000002</v>
      </c>
      <c r="J254" s="210"/>
      <c r="K254" s="282">
        <f t="shared" si="24"/>
        <v>0</v>
      </c>
      <c r="L254" s="225"/>
    </row>
    <row r="255" spans="1:12" ht="15.75">
      <c r="A255" s="328"/>
      <c r="B255" t="s">
        <v>907</v>
      </c>
      <c r="C255" s="24" t="s">
        <v>149</v>
      </c>
      <c r="D255" s="9"/>
      <c r="E255" s="9"/>
      <c r="F255" s="242">
        <f t="shared" si="22"/>
        <v>6.702120689655172</v>
      </c>
      <c r="G255" s="346">
        <v>169.01</v>
      </c>
      <c r="H255" s="7">
        <f t="shared" si="23"/>
        <v>194.36149999999998</v>
      </c>
      <c r="I255" s="272">
        <f t="shared" si="21"/>
        <v>213.79765</v>
      </c>
      <c r="J255" s="210"/>
      <c r="K255" s="282">
        <f t="shared" si="24"/>
        <v>0</v>
      </c>
      <c r="L255" s="225"/>
    </row>
    <row r="256" spans="1:12" ht="15.75">
      <c r="A256" s="328"/>
      <c r="B256" t="s">
        <v>908</v>
      </c>
      <c r="C256" s="24" t="s">
        <v>157</v>
      </c>
      <c r="D256" s="9"/>
      <c r="E256" s="9"/>
      <c r="F256" s="242">
        <f t="shared" si="22"/>
        <v>6.985655172413792</v>
      </c>
      <c r="G256" s="346">
        <v>176.16</v>
      </c>
      <c r="H256" s="7">
        <f t="shared" si="23"/>
        <v>202.58399999999997</v>
      </c>
      <c r="I256" s="272">
        <f t="shared" si="21"/>
        <v>222.8424</v>
      </c>
      <c r="J256" s="210"/>
      <c r="K256" s="282">
        <f t="shared" si="24"/>
        <v>0</v>
      </c>
      <c r="L256" s="225"/>
    </row>
    <row r="257" spans="1:12" ht="15.75">
      <c r="A257" s="328"/>
      <c r="B257" t="s">
        <v>909</v>
      </c>
      <c r="C257" s="24" t="s">
        <v>158</v>
      </c>
      <c r="D257" s="9"/>
      <c r="E257" s="9"/>
      <c r="F257" s="242">
        <f t="shared" si="22"/>
        <v>7.286241379310344</v>
      </c>
      <c r="G257" s="346">
        <v>183.74</v>
      </c>
      <c r="H257" s="7">
        <f t="shared" si="23"/>
        <v>211.301</v>
      </c>
      <c r="I257" s="272">
        <f t="shared" si="21"/>
        <v>232.43110000000001</v>
      </c>
      <c r="J257" s="210"/>
      <c r="K257" s="282">
        <f t="shared" si="24"/>
        <v>0</v>
      </c>
      <c r="L257" s="225"/>
    </row>
    <row r="258" spans="1:12" ht="15.75">
      <c r="A258" s="328"/>
      <c r="B258" t="s">
        <v>910</v>
      </c>
      <c r="C258" s="24" t="s">
        <v>159</v>
      </c>
      <c r="D258" s="9"/>
      <c r="E258" s="9"/>
      <c r="F258" s="242">
        <f t="shared" si="22"/>
        <v>7.569775862068964</v>
      </c>
      <c r="G258" s="346">
        <v>190.89</v>
      </c>
      <c r="H258" s="7">
        <f t="shared" si="23"/>
        <v>219.52349999999996</v>
      </c>
      <c r="I258" s="272">
        <f t="shared" si="21"/>
        <v>241.47584999999998</v>
      </c>
      <c r="J258" s="210"/>
      <c r="K258" s="282">
        <f t="shared" si="24"/>
        <v>0</v>
      </c>
      <c r="L258" s="225"/>
    </row>
    <row r="259" spans="1:12" ht="15.75">
      <c r="A259" s="328"/>
      <c r="B259" t="s">
        <v>911</v>
      </c>
      <c r="C259" s="24" t="s">
        <v>160</v>
      </c>
      <c r="D259" s="9"/>
      <c r="E259" s="9"/>
      <c r="F259" s="242">
        <f t="shared" si="22"/>
        <v>7.867982758620689</v>
      </c>
      <c r="G259" s="346">
        <v>198.41</v>
      </c>
      <c r="H259" s="7">
        <f t="shared" si="23"/>
        <v>228.17149999999998</v>
      </c>
      <c r="I259" s="272">
        <f t="shared" si="21"/>
        <v>250.98865</v>
      </c>
      <c r="J259" s="210"/>
      <c r="K259" s="282">
        <f t="shared" si="24"/>
        <v>0</v>
      </c>
      <c r="L259" s="225"/>
    </row>
    <row r="260" spans="1:12" ht="15.75">
      <c r="A260" s="328"/>
      <c r="B260" t="s">
        <v>912</v>
      </c>
      <c r="C260" s="24" t="s">
        <v>161</v>
      </c>
      <c r="D260" s="9"/>
      <c r="E260" s="9"/>
      <c r="F260" s="242">
        <f t="shared" si="22"/>
        <v>8.96405172413793</v>
      </c>
      <c r="G260" s="346">
        <v>226.05</v>
      </c>
      <c r="H260" s="7">
        <f t="shared" si="23"/>
        <v>259.9575</v>
      </c>
      <c r="I260" s="272">
        <f aca="true" t="shared" si="25" ref="I260:I326">H260*1.1</f>
        <v>285.95325</v>
      </c>
      <c r="J260" s="210"/>
      <c r="K260" s="282">
        <f t="shared" si="24"/>
        <v>0</v>
      </c>
      <c r="L260" s="225"/>
    </row>
    <row r="261" spans="1:12" ht="15.75">
      <c r="A261" s="328"/>
      <c r="B261" t="s">
        <v>913</v>
      </c>
      <c r="C261" s="24" t="s">
        <v>162</v>
      </c>
      <c r="D261" s="9"/>
      <c r="E261" s="9"/>
      <c r="F261" s="242">
        <f t="shared" si="22"/>
        <v>9.262655172413794</v>
      </c>
      <c r="G261" s="346">
        <v>233.58</v>
      </c>
      <c r="H261" s="7">
        <f t="shared" si="23"/>
        <v>268.617</v>
      </c>
      <c r="I261" s="272">
        <f t="shared" si="25"/>
        <v>295.47870000000006</v>
      </c>
      <c r="J261" s="210"/>
      <c r="K261" s="282">
        <f t="shared" si="24"/>
        <v>0</v>
      </c>
      <c r="L261" s="225"/>
    </row>
    <row r="262" spans="1:12" ht="15.75">
      <c r="A262" s="328"/>
      <c r="B262" t="s">
        <v>914</v>
      </c>
      <c r="C262" s="24" t="s">
        <v>163</v>
      </c>
      <c r="D262" s="9"/>
      <c r="E262" s="9"/>
      <c r="F262" s="242">
        <f t="shared" si="22"/>
        <v>9.548172413793104</v>
      </c>
      <c r="G262" s="346">
        <v>240.78</v>
      </c>
      <c r="H262" s="7">
        <f t="shared" si="23"/>
        <v>276.897</v>
      </c>
      <c r="I262" s="272">
        <f t="shared" si="25"/>
        <v>304.5867</v>
      </c>
      <c r="J262" s="210"/>
      <c r="K262" s="282">
        <f t="shared" si="24"/>
        <v>0</v>
      </c>
      <c r="L262" s="225"/>
    </row>
    <row r="263" spans="1:12" ht="15.75">
      <c r="A263" s="328"/>
      <c r="B263" t="s">
        <v>915</v>
      </c>
      <c r="C263" s="24" t="s">
        <v>164</v>
      </c>
      <c r="D263" s="9"/>
      <c r="E263" s="9"/>
      <c r="F263" s="242">
        <f t="shared" si="22"/>
        <v>9.845586206896552</v>
      </c>
      <c r="G263" s="346">
        <v>248.28</v>
      </c>
      <c r="H263" s="7">
        <f t="shared" si="23"/>
        <v>285.522</v>
      </c>
      <c r="I263" s="272">
        <f t="shared" si="25"/>
        <v>314.0742</v>
      </c>
      <c r="J263" s="210"/>
      <c r="K263" s="282">
        <f t="shared" si="24"/>
        <v>0</v>
      </c>
      <c r="L263" s="225"/>
    </row>
    <row r="264" spans="1:12" ht="15.75">
      <c r="A264" s="328"/>
      <c r="B264" t="s">
        <v>916</v>
      </c>
      <c r="C264" s="24" t="s">
        <v>165</v>
      </c>
      <c r="D264" s="9"/>
      <c r="E264" s="9"/>
      <c r="F264" s="242">
        <f t="shared" si="22"/>
        <v>10.131499999999999</v>
      </c>
      <c r="G264" s="346">
        <v>255.49</v>
      </c>
      <c r="H264" s="7">
        <f t="shared" si="23"/>
        <v>293.8135</v>
      </c>
      <c r="I264" s="272">
        <f t="shared" si="25"/>
        <v>323.19485</v>
      </c>
      <c r="J264" s="210"/>
      <c r="K264" s="282">
        <f t="shared" si="24"/>
        <v>0</v>
      </c>
      <c r="L264" s="225"/>
    </row>
    <row r="265" spans="1:12" ht="15.75">
      <c r="A265" s="328"/>
      <c r="B265" t="s">
        <v>917</v>
      </c>
      <c r="C265" s="24" t="s">
        <v>166</v>
      </c>
      <c r="D265" s="9"/>
      <c r="E265" s="9"/>
      <c r="F265" s="242">
        <f t="shared" si="22"/>
        <v>10.431293103448276</v>
      </c>
      <c r="G265" s="346">
        <v>263.05</v>
      </c>
      <c r="H265" s="7">
        <f t="shared" si="23"/>
        <v>302.5075</v>
      </c>
      <c r="I265" s="272">
        <f t="shared" si="25"/>
        <v>332.75825000000003</v>
      </c>
      <c r="J265" s="210"/>
      <c r="K265" s="282">
        <f t="shared" si="24"/>
        <v>0</v>
      </c>
      <c r="L265" s="225"/>
    </row>
    <row r="266" spans="1:12" ht="15.75">
      <c r="A266" s="328"/>
      <c r="B266" t="s">
        <v>918</v>
      </c>
      <c r="C266" s="24" t="s">
        <v>167</v>
      </c>
      <c r="D266" s="9"/>
      <c r="E266" s="9"/>
      <c r="F266" s="242">
        <f t="shared" si="22"/>
        <v>10.715224137931033</v>
      </c>
      <c r="G266" s="346">
        <v>270.21</v>
      </c>
      <c r="H266" s="7">
        <f t="shared" si="23"/>
        <v>310.7415</v>
      </c>
      <c r="I266" s="272">
        <f t="shared" si="25"/>
        <v>341.81565</v>
      </c>
      <c r="J266" s="210"/>
      <c r="K266" s="282">
        <f t="shared" si="24"/>
        <v>0</v>
      </c>
      <c r="L266" s="225"/>
    </row>
    <row r="267" spans="1:12" ht="15.75">
      <c r="A267" s="328"/>
      <c r="B267" t="s">
        <v>919</v>
      </c>
      <c r="C267" s="24" t="s">
        <v>168</v>
      </c>
      <c r="D267" s="9"/>
      <c r="E267" s="9"/>
      <c r="F267" s="242">
        <f aca="true" t="shared" si="26" ref="F267:F330">H267/$A$3</f>
        <v>11.014224137931034</v>
      </c>
      <c r="G267" s="346">
        <v>277.75</v>
      </c>
      <c r="H267" s="7">
        <f aca="true" t="shared" si="27" ref="H267:H333">G267*1.15</f>
        <v>319.41249999999997</v>
      </c>
      <c r="I267" s="272">
        <f t="shared" si="25"/>
        <v>351.35375</v>
      </c>
      <c r="J267" s="210"/>
      <c r="K267" s="282">
        <f t="shared" si="24"/>
        <v>0</v>
      </c>
      <c r="L267" s="225"/>
    </row>
    <row r="268" spans="1:12" ht="15.75">
      <c r="A268" s="328"/>
      <c r="B268" t="s">
        <v>920</v>
      </c>
      <c r="C268" s="24" t="s">
        <v>169</v>
      </c>
      <c r="D268" s="9"/>
      <c r="E268" s="9"/>
      <c r="F268" s="242">
        <f t="shared" si="26"/>
        <v>11.297362068965516</v>
      </c>
      <c r="G268" s="346">
        <v>284.89</v>
      </c>
      <c r="H268" s="7">
        <f t="shared" si="27"/>
        <v>327.6235</v>
      </c>
      <c r="I268" s="272">
        <f t="shared" si="25"/>
        <v>360.38585</v>
      </c>
      <c r="J268" s="210"/>
      <c r="K268" s="282">
        <f t="shared" si="24"/>
        <v>0</v>
      </c>
      <c r="L268" s="225"/>
    </row>
    <row r="269" spans="1:12" ht="15.75">
      <c r="A269" s="328"/>
      <c r="B269" t="s">
        <v>921</v>
      </c>
      <c r="C269" s="24" t="s">
        <v>170</v>
      </c>
      <c r="D269" s="9"/>
      <c r="E269" s="9"/>
      <c r="F269" s="242">
        <f t="shared" si="26"/>
        <v>6.987637931034482</v>
      </c>
      <c r="G269" s="346">
        <v>176.21</v>
      </c>
      <c r="H269" s="7">
        <f t="shared" si="27"/>
        <v>202.64149999999998</v>
      </c>
      <c r="I269" s="272">
        <f t="shared" si="25"/>
        <v>222.90565</v>
      </c>
      <c r="J269" s="210"/>
      <c r="K269" s="282">
        <f t="shared" si="24"/>
        <v>0</v>
      </c>
      <c r="L269" s="225"/>
    </row>
    <row r="270" spans="1:12" ht="15.75">
      <c r="A270" s="328"/>
      <c r="B270" t="s">
        <v>922</v>
      </c>
      <c r="C270" s="24" t="s">
        <v>171</v>
      </c>
      <c r="D270" s="9"/>
      <c r="E270" s="9"/>
      <c r="F270" s="242">
        <f t="shared" si="26"/>
        <v>7.347310344827585</v>
      </c>
      <c r="G270" s="346">
        <v>185.28</v>
      </c>
      <c r="H270" s="7">
        <f t="shared" si="27"/>
        <v>213.07199999999997</v>
      </c>
      <c r="I270" s="272">
        <f t="shared" si="25"/>
        <v>234.3792</v>
      </c>
      <c r="J270" s="210"/>
      <c r="K270" s="282">
        <f t="shared" si="24"/>
        <v>0</v>
      </c>
      <c r="L270" s="225"/>
    </row>
    <row r="271" spans="1:12" ht="15.75">
      <c r="A271" s="328"/>
      <c r="B271" t="s">
        <v>923</v>
      </c>
      <c r="C271" s="24" t="s">
        <v>172</v>
      </c>
      <c r="D271" s="9"/>
      <c r="E271" s="9"/>
      <c r="F271" s="242">
        <f t="shared" si="26"/>
        <v>7.64908620689655</v>
      </c>
      <c r="G271" s="346">
        <v>192.89</v>
      </c>
      <c r="H271" s="7">
        <f t="shared" si="27"/>
        <v>221.82349999999997</v>
      </c>
      <c r="I271" s="272">
        <f t="shared" si="25"/>
        <v>244.00584999999998</v>
      </c>
      <c r="J271" s="210"/>
      <c r="K271" s="282">
        <f t="shared" si="24"/>
        <v>0</v>
      </c>
      <c r="L271" s="225"/>
    </row>
    <row r="272" spans="1:12" ht="15.75">
      <c r="A272" s="328"/>
      <c r="B272" t="s">
        <v>924</v>
      </c>
      <c r="C272" s="24" t="s">
        <v>173</v>
      </c>
      <c r="D272" s="9"/>
      <c r="E272" s="9"/>
      <c r="F272" s="242">
        <f t="shared" si="26"/>
        <v>7.948879310344826</v>
      </c>
      <c r="G272" s="346">
        <v>200.45</v>
      </c>
      <c r="H272" s="7">
        <f t="shared" si="27"/>
        <v>230.51749999999996</v>
      </c>
      <c r="I272" s="272">
        <f t="shared" si="25"/>
        <v>253.56924999999998</v>
      </c>
      <c r="J272" s="210"/>
      <c r="K272" s="282">
        <f t="shared" si="24"/>
        <v>0</v>
      </c>
      <c r="L272" s="225"/>
    </row>
    <row r="273" spans="1:12" ht="15.75">
      <c r="A273" s="328"/>
      <c r="B273" t="s">
        <v>925</v>
      </c>
      <c r="C273" s="24" t="s">
        <v>174</v>
      </c>
      <c r="D273" s="9"/>
      <c r="E273" s="9"/>
      <c r="F273" s="242">
        <f t="shared" si="26"/>
        <v>8.232413793103447</v>
      </c>
      <c r="G273" s="346">
        <v>207.6</v>
      </c>
      <c r="H273" s="7">
        <f t="shared" si="27"/>
        <v>238.73999999999998</v>
      </c>
      <c r="I273" s="272">
        <f t="shared" si="25"/>
        <v>262.614</v>
      </c>
      <c r="J273" s="210"/>
      <c r="K273" s="282">
        <f t="shared" si="24"/>
        <v>0</v>
      </c>
      <c r="L273" s="225"/>
    </row>
    <row r="274" spans="1:12" ht="15.75">
      <c r="A274" s="328"/>
      <c r="B274" t="s">
        <v>926</v>
      </c>
      <c r="C274" s="24" t="s">
        <v>175</v>
      </c>
      <c r="D274" s="9"/>
      <c r="E274" s="9"/>
      <c r="F274" s="242">
        <f t="shared" si="26"/>
        <v>9.42246551724138</v>
      </c>
      <c r="G274" s="346">
        <v>237.61</v>
      </c>
      <c r="H274" s="7">
        <f t="shared" si="27"/>
        <v>273.2515</v>
      </c>
      <c r="I274" s="272">
        <f t="shared" si="25"/>
        <v>300.57665000000003</v>
      </c>
      <c r="J274" s="210"/>
      <c r="K274" s="282">
        <f t="shared" si="24"/>
        <v>0</v>
      </c>
      <c r="L274" s="225"/>
    </row>
    <row r="275" spans="1:12" ht="15.75">
      <c r="A275" s="328"/>
      <c r="B275" t="s">
        <v>927</v>
      </c>
      <c r="C275" s="24" t="s">
        <v>176</v>
      </c>
      <c r="D275" s="9"/>
      <c r="E275" s="9"/>
      <c r="F275" s="242">
        <f t="shared" si="26"/>
        <v>9.722655172413793</v>
      </c>
      <c r="G275" s="346">
        <v>245.18</v>
      </c>
      <c r="H275" s="7">
        <f t="shared" si="27"/>
        <v>281.957</v>
      </c>
      <c r="I275" s="272">
        <f t="shared" si="25"/>
        <v>310.15270000000004</v>
      </c>
      <c r="J275" s="210"/>
      <c r="K275" s="282">
        <f t="shared" si="24"/>
        <v>0</v>
      </c>
      <c r="L275" s="225"/>
    </row>
    <row r="276" spans="1:12" ht="15.75">
      <c r="A276" s="328"/>
      <c r="B276" t="s">
        <v>928</v>
      </c>
      <c r="C276" s="24" t="s">
        <v>177</v>
      </c>
      <c r="D276" s="9"/>
      <c r="E276" s="9"/>
      <c r="F276" s="242">
        <f t="shared" si="26"/>
        <v>10.024034482758621</v>
      </c>
      <c r="G276" s="346">
        <v>252.78</v>
      </c>
      <c r="H276" s="7">
        <f t="shared" si="27"/>
        <v>290.697</v>
      </c>
      <c r="I276" s="272">
        <f t="shared" si="25"/>
        <v>319.7667</v>
      </c>
      <c r="J276" s="210"/>
      <c r="K276" s="282">
        <f t="shared" si="24"/>
        <v>0</v>
      </c>
      <c r="L276" s="225"/>
    </row>
    <row r="277" spans="1:12" ht="15.75">
      <c r="A277" s="328"/>
      <c r="B277" t="s">
        <v>929</v>
      </c>
      <c r="C277" s="24" t="s">
        <v>178</v>
      </c>
      <c r="D277" s="9"/>
      <c r="E277" s="9"/>
      <c r="F277" s="242">
        <f t="shared" si="26"/>
        <v>10.307965517241378</v>
      </c>
      <c r="G277" s="346">
        <v>259.94</v>
      </c>
      <c r="H277" s="7">
        <f t="shared" si="27"/>
        <v>298.931</v>
      </c>
      <c r="I277" s="272">
        <f t="shared" si="25"/>
        <v>328.8241</v>
      </c>
      <c r="J277" s="210"/>
      <c r="K277" s="282">
        <f t="shared" si="24"/>
        <v>0</v>
      </c>
      <c r="L277" s="225"/>
    </row>
    <row r="278" spans="1:12" ht="15.75">
      <c r="A278" s="328"/>
      <c r="B278" t="s">
        <v>930</v>
      </c>
      <c r="C278" s="24" t="s">
        <v>179</v>
      </c>
      <c r="D278" s="9"/>
      <c r="E278" s="9"/>
      <c r="F278" s="242">
        <f t="shared" si="26"/>
        <v>10.669224137931034</v>
      </c>
      <c r="G278" s="346">
        <v>269.05</v>
      </c>
      <c r="H278" s="7">
        <f t="shared" si="27"/>
        <v>309.40749999999997</v>
      </c>
      <c r="I278" s="272">
        <f t="shared" si="25"/>
        <v>340.34825</v>
      </c>
      <c r="J278" s="210"/>
      <c r="K278" s="282">
        <f t="shared" si="24"/>
        <v>0</v>
      </c>
      <c r="L278" s="225"/>
    </row>
    <row r="279" spans="1:12" ht="15.75">
      <c r="A279" s="328"/>
      <c r="B279" t="s">
        <v>931</v>
      </c>
      <c r="C279" s="24" t="s">
        <v>180</v>
      </c>
      <c r="D279" s="9"/>
      <c r="E279" s="9"/>
      <c r="F279" s="242">
        <f t="shared" si="26"/>
        <v>10.968620689655172</v>
      </c>
      <c r="G279" s="346">
        <v>276.6</v>
      </c>
      <c r="H279" s="7">
        <f t="shared" si="27"/>
        <v>318.09</v>
      </c>
      <c r="I279" s="272">
        <f t="shared" si="25"/>
        <v>349.899</v>
      </c>
      <c r="J279" s="210"/>
      <c r="K279" s="282">
        <f t="shared" si="24"/>
        <v>0</v>
      </c>
      <c r="L279" s="225"/>
    </row>
    <row r="280" spans="1:12" ht="15.75">
      <c r="A280" s="328"/>
      <c r="B280" t="s">
        <v>932</v>
      </c>
      <c r="C280" s="24" t="s">
        <v>181</v>
      </c>
      <c r="D280" s="9"/>
      <c r="E280" s="9"/>
      <c r="F280" s="242">
        <f t="shared" si="26"/>
        <v>11.269603448275861</v>
      </c>
      <c r="G280" s="346">
        <v>284.19</v>
      </c>
      <c r="H280" s="7">
        <f t="shared" si="27"/>
        <v>326.8185</v>
      </c>
      <c r="I280" s="272">
        <f t="shared" si="25"/>
        <v>359.50035</v>
      </c>
      <c r="J280" s="210"/>
      <c r="K280" s="282">
        <f t="shared" si="24"/>
        <v>0</v>
      </c>
      <c r="L280" s="225"/>
    </row>
    <row r="281" spans="1:12" ht="15.75">
      <c r="A281" s="328"/>
      <c r="B281" t="s">
        <v>933</v>
      </c>
      <c r="C281" s="24" t="s">
        <v>182</v>
      </c>
      <c r="D281" s="9"/>
      <c r="E281" s="9"/>
      <c r="F281" s="242">
        <f t="shared" si="26"/>
        <v>11.55551724137931</v>
      </c>
      <c r="G281" s="346">
        <v>291.4</v>
      </c>
      <c r="H281" s="7">
        <f t="shared" si="27"/>
        <v>335.10999999999996</v>
      </c>
      <c r="I281" s="272">
        <f t="shared" si="25"/>
        <v>368.621</v>
      </c>
      <c r="J281" s="210"/>
      <c r="K281" s="282">
        <f t="shared" si="24"/>
        <v>0</v>
      </c>
      <c r="L281" s="225"/>
    </row>
    <row r="282" spans="1:12" ht="15.75">
      <c r="A282" s="328"/>
      <c r="B282" t="s">
        <v>934</v>
      </c>
      <c r="C282" s="24" t="s">
        <v>183</v>
      </c>
      <c r="D282" s="9"/>
      <c r="E282" s="9"/>
      <c r="F282" s="242">
        <f t="shared" si="26"/>
        <v>11.915586206896553</v>
      </c>
      <c r="G282" s="346">
        <v>300.48</v>
      </c>
      <c r="H282" s="7">
        <f t="shared" si="27"/>
        <v>345.552</v>
      </c>
      <c r="I282" s="272">
        <f t="shared" si="25"/>
        <v>380.10720000000003</v>
      </c>
      <c r="J282" s="210"/>
      <c r="K282" s="282">
        <f t="shared" si="24"/>
        <v>0</v>
      </c>
      <c r="L282" s="225"/>
    </row>
    <row r="283" spans="1:12" ht="15.75">
      <c r="A283" s="328"/>
      <c r="B283" t="s">
        <v>935</v>
      </c>
      <c r="C283" s="24" t="s">
        <v>184</v>
      </c>
      <c r="D283" s="9"/>
      <c r="E283" s="9"/>
      <c r="F283" s="242">
        <f t="shared" si="26"/>
        <v>7.648689655172413</v>
      </c>
      <c r="G283" s="346">
        <v>192.88</v>
      </c>
      <c r="H283" s="7">
        <f t="shared" si="27"/>
        <v>221.81199999999998</v>
      </c>
      <c r="I283" s="272">
        <f t="shared" si="25"/>
        <v>243.9932</v>
      </c>
      <c r="J283" s="210"/>
      <c r="K283" s="282">
        <f t="shared" si="24"/>
        <v>0</v>
      </c>
      <c r="L283" s="225"/>
    </row>
    <row r="284" spans="1:12" ht="15.75">
      <c r="A284" s="328"/>
      <c r="B284" t="s">
        <v>936</v>
      </c>
      <c r="C284" s="24" t="s">
        <v>185</v>
      </c>
      <c r="D284" s="9"/>
      <c r="E284" s="9"/>
      <c r="F284" s="242">
        <f t="shared" si="26"/>
        <v>8.009948275862069</v>
      </c>
      <c r="G284" s="346">
        <v>201.99</v>
      </c>
      <c r="H284" s="7">
        <f t="shared" si="27"/>
        <v>232.2885</v>
      </c>
      <c r="I284" s="272">
        <f t="shared" si="25"/>
        <v>255.51735000000002</v>
      </c>
      <c r="J284" s="210"/>
      <c r="K284" s="282">
        <f t="shared" si="24"/>
        <v>0</v>
      </c>
      <c r="L284" s="225"/>
    </row>
    <row r="285" spans="1:12" ht="15.75">
      <c r="A285" s="328"/>
      <c r="B285" t="s">
        <v>937</v>
      </c>
      <c r="C285" s="24" t="s">
        <v>186</v>
      </c>
      <c r="D285" s="9"/>
      <c r="E285" s="9"/>
      <c r="F285" s="242">
        <f t="shared" si="26"/>
        <v>8.311724137931034</v>
      </c>
      <c r="G285" s="346">
        <v>209.6</v>
      </c>
      <c r="H285" s="7">
        <f t="shared" si="27"/>
        <v>241.03999999999996</v>
      </c>
      <c r="I285" s="272">
        <f t="shared" si="25"/>
        <v>265.144</v>
      </c>
      <c r="J285" s="210"/>
      <c r="K285" s="282">
        <f t="shared" si="24"/>
        <v>0</v>
      </c>
      <c r="L285" s="225"/>
    </row>
    <row r="286" spans="1:12" ht="15.75">
      <c r="A286" s="328"/>
      <c r="B286" t="s">
        <v>938</v>
      </c>
      <c r="C286" s="24" t="s">
        <v>187</v>
      </c>
      <c r="D286" s="9"/>
      <c r="E286" s="9"/>
      <c r="F286" s="242">
        <f t="shared" si="26"/>
        <v>8.67258620689655</v>
      </c>
      <c r="G286" s="346">
        <v>218.7</v>
      </c>
      <c r="H286" s="7">
        <f t="shared" si="27"/>
        <v>251.50499999999997</v>
      </c>
      <c r="I286" s="272">
        <f t="shared" si="25"/>
        <v>276.65549999999996</v>
      </c>
      <c r="J286" s="210"/>
      <c r="K286" s="282">
        <f t="shared" si="24"/>
        <v>0</v>
      </c>
      <c r="L286" s="225"/>
    </row>
    <row r="287" spans="1:12" ht="15.75">
      <c r="A287" s="328"/>
      <c r="B287" t="s">
        <v>939</v>
      </c>
      <c r="C287" s="24" t="s">
        <v>190</v>
      </c>
      <c r="D287" s="9"/>
      <c r="E287" s="9"/>
      <c r="F287" s="242">
        <f t="shared" si="26"/>
        <v>9.820603448275861</v>
      </c>
      <c r="G287" s="346">
        <v>247.65</v>
      </c>
      <c r="H287" s="7">
        <f t="shared" si="27"/>
        <v>284.79749999999996</v>
      </c>
      <c r="I287" s="272">
        <f t="shared" si="25"/>
        <v>313.27725</v>
      </c>
      <c r="J287" s="210"/>
      <c r="K287" s="282">
        <f t="shared" si="24"/>
        <v>0</v>
      </c>
      <c r="L287" s="225"/>
    </row>
    <row r="288" spans="1:12" ht="15.75">
      <c r="A288" s="328"/>
      <c r="B288" t="s">
        <v>940</v>
      </c>
      <c r="C288" s="24" t="s">
        <v>191</v>
      </c>
      <c r="D288" s="9"/>
      <c r="E288" s="9"/>
      <c r="F288" s="242">
        <f t="shared" si="26"/>
        <v>10.181068965517241</v>
      </c>
      <c r="G288" s="346">
        <v>256.74</v>
      </c>
      <c r="H288" s="7">
        <f t="shared" si="27"/>
        <v>295.251</v>
      </c>
      <c r="I288" s="272">
        <f t="shared" si="25"/>
        <v>324.7761</v>
      </c>
      <c r="J288" s="210"/>
      <c r="K288" s="282">
        <f t="shared" si="24"/>
        <v>0</v>
      </c>
      <c r="L288" s="225"/>
    </row>
    <row r="289" spans="1:12" ht="15.75">
      <c r="A289" s="328"/>
      <c r="B289" t="s">
        <v>941</v>
      </c>
      <c r="C289" s="24" t="s">
        <v>192</v>
      </c>
      <c r="D289" s="9"/>
      <c r="E289" s="9"/>
      <c r="F289" s="242">
        <f t="shared" si="26"/>
        <v>10.48205172413793</v>
      </c>
      <c r="G289" s="346">
        <v>264.33</v>
      </c>
      <c r="H289" s="7">
        <f t="shared" si="27"/>
        <v>303.9795</v>
      </c>
      <c r="I289" s="272">
        <f t="shared" si="25"/>
        <v>334.37745</v>
      </c>
      <c r="J289" s="210"/>
      <c r="K289" s="282">
        <f t="shared" si="24"/>
        <v>0</v>
      </c>
      <c r="L289" s="225"/>
    </row>
    <row r="290" spans="1:12" ht="15.75">
      <c r="A290" s="328"/>
      <c r="B290" t="s">
        <v>942</v>
      </c>
      <c r="C290" s="24" t="s">
        <v>193</v>
      </c>
      <c r="D290" s="9"/>
      <c r="E290" s="9"/>
      <c r="F290" s="242">
        <f t="shared" si="26"/>
        <v>10.842913793103449</v>
      </c>
      <c r="G290" s="346">
        <v>273.43</v>
      </c>
      <c r="H290" s="7">
        <f t="shared" si="27"/>
        <v>314.4445</v>
      </c>
      <c r="I290" s="272">
        <f t="shared" si="25"/>
        <v>345.88895</v>
      </c>
      <c r="J290" s="210"/>
      <c r="K290" s="282">
        <f t="shared" si="24"/>
        <v>0</v>
      </c>
      <c r="L290" s="225"/>
    </row>
    <row r="291" spans="1:12" ht="15.75">
      <c r="A291" s="328"/>
      <c r="B291" t="s">
        <v>943</v>
      </c>
      <c r="C291" s="24" t="s">
        <v>194</v>
      </c>
      <c r="D291" s="9"/>
      <c r="E291" s="9"/>
      <c r="F291" s="242">
        <f t="shared" si="26"/>
        <v>11.143896551724136</v>
      </c>
      <c r="G291" s="346">
        <v>281.02</v>
      </c>
      <c r="H291" s="7">
        <f t="shared" si="27"/>
        <v>323.17299999999994</v>
      </c>
      <c r="I291" s="272">
        <f t="shared" si="25"/>
        <v>355.4903</v>
      </c>
      <c r="J291" s="210"/>
      <c r="K291" s="282">
        <f t="shared" si="24"/>
        <v>0</v>
      </c>
      <c r="L291" s="225"/>
    </row>
    <row r="292" spans="1:12" ht="15.75">
      <c r="A292" s="328"/>
      <c r="B292" t="s">
        <v>944</v>
      </c>
      <c r="C292" s="24" t="s">
        <v>195</v>
      </c>
      <c r="D292" s="9"/>
      <c r="E292" s="9"/>
      <c r="F292" s="242">
        <f t="shared" si="26"/>
        <v>11.504758620689655</v>
      </c>
      <c r="G292" s="6">
        <v>290.12</v>
      </c>
      <c r="H292" s="7">
        <f t="shared" si="27"/>
        <v>333.638</v>
      </c>
      <c r="I292" s="272">
        <f t="shared" si="25"/>
        <v>367.0018</v>
      </c>
      <c r="J292" s="210"/>
      <c r="K292" s="282">
        <f t="shared" si="24"/>
        <v>0</v>
      </c>
      <c r="L292" s="225"/>
    </row>
    <row r="293" spans="1:12" ht="15.75">
      <c r="A293" s="328"/>
      <c r="B293" t="s">
        <v>945</v>
      </c>
      <c r="C293" s="24" t="s">
        <v>196</v>
      </c>
      <c r="D293" s="9"/>
      <c r="E293" s="9"/>
      <c r="F293" s="242">
        <f t="shared" si="26"/>
        <v>11.807724137931034</v>
      </c>
      <c r="G293" s="6">
        <v>297.76</v>
      </c>
      <c r="H293" s="7">
        <f t="shared" si="27"/>
        <v>342.424</v>
      </c>
      <c r="I293" s="272">
        <f t="shared" si="25"/>
        <v>376.6664</v>
      </c>
      <c r="J293" s="210"/>
      <c r="K293" s="282">
        <f t="shared" si="24"/>
        <v>0</v>
      </c>
      <c r="L293" s="225"/>
    </row>
    <row r="294" spans="1:12" ht="15.75">
      <c r="A294" s="328"/>
      <c r="B294" t="s">
        <v>946</v>
      </c>
      <c r="C294" s="24" t="s">
        <v>197</v>
      </c>
      <c r="D294" s="9"/>
      <c r="E294" s="9"/>
      <c r="F294" s="242">
        <f t="shared" si="26"/>
        <v>12.167396551724137</v>
      </c>
      <c r="G294" s="6">
        <v>306.83</v>
      </c>
      <c r="H294" s="7">
        <f t="shared" si="27"/>
        <v>352.8545</v>
      </c>
      <c r="I294" s="272">
        <f t="shared" si="25"/>
        <v>388.13995</v>
      </c>
      <c r="J294" s="210"/>
      <c r="K294" s="282">
        <f t="shared" si="24"/>
        <v>0</v>
      </c>
      <c r="L294" s="225"/>
    </row>
    <row r="295" spans="1:12" ht="15.75">
      <c r="A295" s="328"/>
      <c r="B295" t="s">
        <v>947</v>
      </c>
      <c r="C295" s="24" t="s">
        <v>198</v>
      </c>
      <c r="D295" s="9"/>
      <c r="E295" s="9"/>
      <c r="F295" s="242">
        <f t="shared" si="26"/>
        <v>12.469172413793103</v>
      </c>
      <c r="G295" s="6">
        <v>314.44</v>
      </c>
      <c r="H295" s="7">
        <f t="shared" si="27"/>
        <v>361.606</v>
      </c>
      <c r="I295" s="272">
        <f t="shared" si="25"/>
        <v>397.76660000000004</v>
      </c>
      <c r="J295" s="210"/>
      <c r="K295" s="282">
        <f t="shared" si="24"/>
        <v>0</v>
      </c>
      <c r="L295" s="225"/>
    </row>
    <row r="296" spans="1:12" ht="15.75">
      <c r="A296" s="328"/>
      <c r="B296" t="s">
        <v>948</v>
      </c>
      <c r="C296" s="24" t="s">
        <v>199</v>
      </c>
      <c r="D296" s="9"/>
      <c r="E296" s="9"/>
      <c r="F296" s="242">
        <f t="shared" si="26"/>
        <v>8.312913793103448</v>
      </c>
      <c r="G296" s="6">
        <v>209.63</v>
      </c>
      <c r="H296" s="7">
        <f t="shared" si="27"/>
        <v>241.07449999999997</v>
      </c>
      <c r="I296" s="272">
        <f t="shared" si="25"/>
        <v>265.18195</v>
      </c>
      <c r="J296" s="210"/>
      <c r="K296" s="282">
        <f t="shared" si="24"/>
        <v>0</v>
      </c>
      <c r="L296" s="225"/>
    </row>
    <row r="297" spans="1:12" ht="15.75">
      <c r="A297" s="328"/>
      <c r="B297" t="s">
        <v>949</v>
      </c>
      <c r="C297" s="24" t="s">
        <v>200</v>
      </c>
      <c r="D297" s="9"/>
      <c r="E297" s="9"/>
      <c r="F297" s="242">
        <f t="shared" si="26"/>
        <v>8.690827586206895</v>
      </c>
      <c r="G297" s="6">
        <v>219.16</v>
      </c>
      <c r="H297" s="7">
        <f t="shared" si="27"/>
        <v>252.03399999999996</v>
      </c>
      <c r="I297" s="272">
        <f t="shared" si="25"/>
        <v>277.2374</v>
      </c>
      <c r="J297" s="210"/>
      <c r="K297" s="282">
        <f t="shared" si="24"/>
        <v>0</v>
      </c>
      <c r="L297" s="225"/>
    </row>
    <row r="298" spans="1:12" ht="15.75">
      <c r="A298" s="328"/>
      <c r="B298" t="s">
        <v>950</v>
      </c>
      <c r="C298" s="24" t="s">
        <v>201</v>
      </c>
      <c r="D298" s="9"/>
      <c r="E298" s="9"/>
      <c r="F298" s="242">
        <f t="shared" si="26"/>
        <v>9.051689655172412</v>
      </c>
      <c r="G298" s="6">
        <v>228.26</v>
      </c>
      <c r="H298" s="7">
        <f t="shared" si="27"/>
        <v>262.49899999999997</v>
      </c>
      <c r="I298" s="272">
        <f t="shared" si="25"/>
        <v>288.7489</v>
      </c>
      <c r="J298" s="210"/>
      <c r="K298" s="282">
        <f t="shared" si="24"/>
        <v>0</v>
      </c>
      <c r="L298" s="225"/>
    </row>
    <row r="299" spans="1:12" ht="15.75">
      <c r="A299" s="328"/>
      <c r="B299" t="s">
        <v>951</v>
      </c>
      <c r="C299" s="24" t="s">
        <v>202</v>
      </c>
      <c r="D299" s="9"/>
      <c r="E299" s="9"/>
      <c r="F299" s="242">
        <f t="shared" si="26"/>
        <v>10.279413793103448</v>
      </c>
      <c r="G299" s="6">
        <v>259.22</v>
      </c>
      <c r="H299" s="7">
        <f t="shared" si="27"/>
        <v>298.103</v>
      </c>
      <c r="I299" s="272">
        <f t="shared" si="25"/>
        <v>327.91330000000005</v>
      </c>
      <c r="J299" s="210"/>
      <c r="K299" s="282">
        <f aca="true" t="shared" si="28" ref="K299:K365">J299*I299</f>
        <v>0</v>
      </c>
      <c r="L299" s="225"/>
    </row>
    <row r="300" spans="1:12" ht="15.75">
      <c r="A300" s="328"/>
      <c r="B300" t="s">
        <v>952</v>
      </c>
      <c r="C300" s="24" t="s">
        <v>203</v>
      </c>
      <c r="D300" s="9"/>
      <c r="E300" s="9"/>
      <c r="F300" s="242">
        <f t="shared" si="26"/>
        <v>10.58</v>
      </c>
      <c r="G300" s="6">
        <v>266.8</v>
      </c>
      <c r="H300" s="7">
        <f t="shared" si="27"/>
        <v>306.82</v>
      </c>
      <c r="I300" s="272">
        <f t="shared" si="25"/>
        <v>337.502</v>
      </c>
      <c r="J300" s="210"/>
      <c r="K300" s="282">
        <f t="shared" si="28"/>
        <v>0</v>
      </c>
      <c r="L300" s="225"/>
    </row>
    <row r="301" spans="1:12" ht="15.75">
      <c r="A301" s="328"/>
      <c r="B301" t="s">
        <v>953</v>
      </c>
      <c r="C301" s="24" t="s">
        <v>204</v>
      </c>
      <c r="D301" s="9"/>
      <c r="E301" s="9"/>
      <c r="F301" s="242">
        <f t="shared" si="26"/>
        <v>10.957913793103447</v>
      </c>
      <c r="G301" s="6">
        <v>276.33</v>
      </c>
      <c r="H301" s="7">
        <f t="shared" si="27"/>
        <v>317.7795</v>
      </c>
      <c r="I301" s="272">
        <f t="shared" si="25"/>
        <v>349.55745</v>
      </c>
      <c r="J301" s="210"/>
      <c r="K301" s="282">
        <f t="shared" si="28"/>
        <v>0</v>
      </c>
      <c r="L301" s="225"/>
    </row>
    <row r="302" spans="1:12" ht="15.75">
      <c r="A302" s="328"/>
      <c r="B302" t="s">
        <v>954</v>
      </c>
      <c r="C302" s="24" t="s">
        <v>205</v>
      </c>
      <c r="D302" s="9"/>
      <c r="E302" s="9"/>
      <c r="F302" s="242">
        <f t="shared" si="26"/>
        <v>11.320758620689656</v>
      </c>
      <c r="G302" s="6">
        <v>285.48</v>
      </c>
      <c r="H302" s="7">
        <f t="shared" si="27"/>
        <v>328.302</v>
      </c>
      <c r="I302" s="272">
        <f t="shared" si="25"/>
        <v>361.13220000000007</v>
      </c>
      <c r="J302" s="210"/>
      <c r="K302" s="282">
        <f t="shared" si="28"/>
        <v>0</v>
      </c>
      <c r="L302" s="225"/>
    </row>
    <row r="303" spans="1:12" ht="15.75">
      <c r="A303" s="328"/>
      <c r="B303" t="s">
        <v>955</v>
      </c>
      <c r="C303" s="24" t="s">
        <v>206</v>
      </c>
      <c r="D303" s="9"/>
      <c r="E303" s="9"/>
      <c r="F303" s="242">
        <f t="shared" si="26"/>
        <v>11.68360344827586</v>
      </c>
      <c r="G303" s="6">
        <v>294.63</v>
      </c>
      <c r="H303" s="7">
        <f t="shared" si="27"/>
        <v>338.82449999999994</v>
      </c>
      <c r="I303" s="272">
        <f t="shared" si="25"/>
        <v>372.70694999999995</v>
      </c>
      <c r="J303" s="210"/>
      <c r="K303" s="282">
        <f t="shared" si="28"/>
        <v>0</v>
      </c>
      <c r="L303" s="225"/>
    </row>
    <row r="304" spans="1:12" ht="15.75">
      <c r="A304" s="328"/>
      <c r="B304" t="s">
        <v>956</v>
      </c>
      <c r="C304" s="24" t="s">
        <v>207</v>
      </c>
      <c r="D304" s="9"/>
      <c r="E304" s="9"/>
      <c r="F304" s="242">
        <f t="shared" si="26"/>
        <v>11.98656896551724</v>
      </c>
      <c r="G304" s="6">
        <v>302.27</v>
      </c>
      <c r="H304" s="7">
        <f t="shared" si="27"/>
        <v>347.61049999999994</v>
      </c>
      <c r="I304" s="272">
        <f t="shared" si="25"/>
        <v>382.37154999999996</v>
      </c>
      <c r="J304" s="210"/>
      <c r="K304" s="282">
        <f t="shared" si="28"/>
        <v>0</v>
      </c>
      <c r="L304" s="225"/>
    </row>
    <row r="305" spans="1:12" ht="15.75">
      <c r="A305" s="328"/>
      <c r="B305" t="s">
        <v>964</v>
      </c>
      <c r="C305" s="24" t="s">
        <v>224</v>
      </c>
      <c r="D305" s="9"/>
      <c r="E305" s="9"/>
      <c r="F305" s="242">
        <f t="shared" si="26"/>
        <v>12.363689655172413</v>
      </c>
      <c r="G305" s="6">
        <v>311.78</v>
      </c>
      <c r="H305" s="7">
        <f t="shared" si="27"/>
        <v>358.54699999999997</v>
      </c>
      <c r="I305" s="272">
        <f t="shared" si="25"/>
        <v>394.4017</v>
      </c>
      <c r="J305" s="210"/>
      <c r="K305" s="282">
        <f t="shared" si="28"/>
        <v>0</v>
      </c>
      <c r="L305" s="225"/>
    </row>
    <row r="306" spans="1:12" ht="15.75">
      <c r="A306" s="328"/>
      <c r="B306" t="s">
        <v>965</v>
      </c>
      <c r="C306" s="24" t="s">
        <v>225</v>
      </c>
      <c r="D306" s="9"/>
      <c r="E306" s="9"/>
      <c r="F306" s="242">
        <f t="shared" si="26"/>
        <v>12.724948275862067</v>
      </c>
      <c r="G306" s="6">
        <v>320.89</v>
      </c>
      <c r="H306" s="7">
        <f t="shared" si="27"/>
        <v>369.02349999999996</v>
      </c>
      <c r="I306" s="272">
        <f t="shared" si="25"/>
        <v>405.92584999999997</v>
      </c>
      <c r="J306" s="210"/>
      <c r="K306" s="282">
        <f t="shared" si="28"/>
        <v>0</v>
      </c>
      <c r="L306" s="225"/>
    </row>
    <row r="307" spans="1:12" ht="15.75">
      <c r="A307" s="328"/>
      <c r="B307" t="s">
        <v>966</v>
      </c>
      <c r="C307" s="24" t="s">
        <v>226</v>
      </c>
      <c r="D307" s="9"/>
      <c r="E307" s="9"/>
      <c r="F307" s="242">
        <f t="shared" si="26"/>
        <v>13.08898275862069</v>
      </c>
      <c r="G307" s="6">
        <v>330.07</v>
      </c>
      <c r="H307" s="7">
        <f t="shared" si="27"/>
        <v>379.5805</v>
      </c>
      <c r="I307" s="272">
        <f t="shared" si="25"/>
        <v>417.53855</v>
      </c>
      <c r="J307" s="210"/>
      <c r="K307" s="282">
        <f t="shared" si="28"/>
        <v>0</v>
      </c>
      <c r="L307" s="225"/>
    </row>
    <row r="308" spans="1:12" ht="15.75">
      <c r="A308" s="328"/>
      <c r="B308" t="s">
        <v>967</v>
      </c>
      <c r="C308" s="24" t="s">
        <v>227</v>
      </c>
      <c r="D308" s="9"/>
      <c r="E308" s="9"/>
      <c r="F308" s="242">
        <f t="shared" si="26"/>
        <v>7.990913793103448</v>
      </c>
      <c r="G308" s="6">
        <v>201.51</v>
      </c>
      <c r="H308" s="7">
        <f t="shared" si="27"/>
        <v>231.73649999999998</v>
      </c>
      <c r="I308" s="272">
        <f t="shared" si="25"/>
        <v>254.91015</v>
      </c>
      <c r="J308" s="210"/>
      <c r="K308" s="282">
        <f t="shared" si="28"/>
        <v>0</v>
      </c>
      <c r="L308" s="225"/>
    </row>
    <row r="309" spans="1:12" ht="15.75">
      <c r="A309" s="328"/>
      <c r="B309" t="s">
        <v>968</v>
      </c>
      <c r="C309" s="24" t="s">
        <v>228</v>
      </c>
      <c r="D309" s="9"/>
      <c r="E309" s="9"/>
      <c r="F309" s="242">
        <f t="shared" si="26"/>
        <v>8.35455172413793</v>
      </c>
      <c r="G309" s="6">
        <v>210.68</v>
      </c>
      <c r="H309" s="7">
        <f t="shared" si="27"/>
        <v>242.28199999999998</v>
      </c>
      <c r="I309" s="272">
        <f t="shared" si="25"/>
        <v>266.5102</v>
      </c>
      <c r="J309" s="210"/>
      <c r="K309" s="282">
        <f t="shared" si="28"/>
        <v>0</v>
      </c>
      <c r="L309" s="225"/>
    </row>
    <row r="310" spans="1:12" ht="15.75">
      <c r="A310" s="328"/>
      <c r="B310" t="s">
        <v>969</v>
      </c>
      <c r="C310" s="24" t="s">
        <v>229</v>
      </c>
      <c r="D310" s="9"/>
      <c r="E310" s="9"/>
      <c r="F310" s="242">
        <f t="shared" si="26"/>
        <v>9.320155172413793</v>
      </c>
      <c r="G310" s="6">
        <v>235.03</v>
      </c>
      <c r="H310" s="7">
        <f t="shared" si="27"/>
        <v>270.2845</v>
      </c>
      <c r="I310" s="272">
        <f t="shared" si="25"/>
        <v>297.31295</v>
      </c>
      <c r="J310" s="210"/>
      <c r="K310" s="282">
        <f t="shared" si="28"/>
        <v>0</v>
      </c>
      <c r="L310" s="225"/>
    </row>
    <row r="311" spans="1:12" ht="15.75">
      <c r="A311" s="328"/>
      <c r="B311" t="s">
        <v>970</v>
      </c>
      <c r="C311" s="24" t="s">
        <v>230</v>
      </c>
      <c r="D311" s="9"/>
      <c r="E311" s="9"/>
      <c r="F311" s="242">
        <f t="shared" si="26"/>
        <v>9.684982758620688</v>
      </c>
      <c r="G311" s="6">
        <v>244.23</v>
      </c>
      <c r="H311" s="7">
        <f t="shared" si="27"/>
        <v>280.86449999999996</v>
      </c>
      <c r="I311" s="272">
        <f t="shared" si="25"/>
        <v>308.95095</v>
      </c>
      <c r="J311" s="210"/>
      <c r="K311" s="282">
        <f t="shared" si="28"/>
        <v>0</v>
      </c>
      <c r="L311" s="225"/>
    </row>
    <row r="312" spans="1:12" ht="15.75">
      <c r="A312" s="328"/>
      <c r="B312" t="s">
        <v>971</v>
      </c>
      <c r="C312" s="24" t="s">
        <v>231</v>
      </c>
      <c r="D312" s="9"/>
      <c r="E312" s="9"/>
      <c r="F312" s="242">
        <f t="shared" si="26"/>
        <v>10.031965517241378</v>
      </c>
      <c r="G312" s="6">
        <v>252.98</v>
      </c>
      <c r="H312" s="7">
        <f t="shared" si="27"/>
        <v>290.92699999999996</v>
      </c>
      <c r="I312" s="272">
        <f t="shared" si="25"/>
        <v>320.0197</v>
      </c>
      <c r="J312" s="210"/>
      <c r="K312" s="282">
        <f t="shared" si="28"/>
        <v>0</v>
      </c>
      <c r="L312" s="225"/>
    </row>
    <row r="313" spans="1:12" ht="15.75">
      <c r="A313" s="328"/>
      <c r="B313" t="s">
        <v>972</v>
      </c>
      <c r="C313" s="24" t="s">
        <v>232</v>
      </c>
      <c r="D313" s="9"/>
      <c r="E313" s="9"/>
      <c r="F313" s="242">
        <f t="shared" si="26"/>
        <v>10.39758620689655</v>
      </c>
      <c r="G313" s="6">
        <v>262.2</v>
      </c>
      <c r="H313" s="7">
        <f t="shared" si="27"/>
        <v>301.53</v>
      </c>
      <c r="I313" s="272">
        <f t="shared" si="25"/>
        <v>331.683</v>
      </c>
      <c r="J313" s="210"/>
      <c r="K313" s="282">
        <f t="shared" si="28"/>
        <v>0</v>
      </c>
      <c r="L313" s="225"/>
    </row>
    <row r="314" spans="1:12" ht="15.75">
      <c r="A314" s="328"/>
      <c r="B314" t="s">
        <v>973</v>
      </c>
      <c r="C314" s="24" t="s">
        <v>233</v>
      </c>
      <c r="D314" s="9"/>
      <c r="E314" s="9"/>
      <c r="F314" s="242">
        <f t="shared" si="26"/>
        <v>12.158672413793102</v>
      </c>
      <c r="G314" s="6">
        <v>306.61</v>
      </c>
      <c r="H314" s="7">
        <f t="shared" si="27"/>
        <v>352.6015</v>
      </c>
      <c r="I314" s="272">
        <f t="shared" si="25"/>
        <v>387.86165</v>
      </c>
      <c r="J314" s="210"/>
      <c r="K314" s="282">
        <f t="shared" si="28"/>
        <v>0</v>
      </c>
      <c r="L314" s="225"/>
    </row>
    <row r="315" spans="1:12" ht="15.75">
      <c r="A315" s="328"/>
      <c r="B315" t="s">
        <v>1170</v>
      </c>
      <c r="C315" s="24" t="s">
        <v>1601</v>
      </c>
      <c r="D315" s="9"/>
      <c r="E315" s="9"/>
      <c r="F315" s="242">
        <f t="shared" si="26"/>
        <v>13.632258620689655</v>
      </c>
      <c r="G315" s="6">
        <v>343.77</v>
      </c>
      <c r="H315" s="7">
        <f t="shared" si="27"/>
        <v>395.33549999999997</v>
      </c>
      <c r="I315" s="272">
        <f t="shared" si="25"/>
        <v>434.86905</v>
      </c>
      <c r="J315" s="210"/>
      <c r="K315" s="282">
        <f t="shared" si="28"/>
        <v>0</v>
      </c>
      <c r="L315" s="225"/>
    </row>
    <row r="316" spans="1:12" ht="15.75">
      <c r="A316" s="328"/>
      <c r="B316" t="s">
        <v>789</v>
      </c>
      <c r="C316" s="24" t="s">
        <v>1456</v>
      </c>
      <c r="D316" s="9"/>
      <c r="E316" s="9"/>
      <c r="F316" s="242">
        <f t="shared" si="26"/>
        <v>10.48601724137931</v>
      </c>
      <c r="G316" s="6">
        <v>264.43</v>
      </c>
      <c r="H316" s="7">
        <f t="shared" si="27"/>
        <v>304.0945</v>
      </c>
      <c r="I316" s="272">
        <f t="shared" si="25"/>
        <v>334.50395000000003</v>
      </c>
      <c r="J316" s="210"/>
      <c r="K316" s="282">
        <f t="shared" si="28"/>
        <v>0</v>
      </c>
      <c r="L316" s="225"/>
    </row>
    <row r="317" spans="1:12" ht="15.75">
      <c r="A317" s="328"/>
      <c r="B317" t="s">
        <v>790</v>
      </c>
      <c r="C317" s="24" t="s">
        <v>1457</v>
      </c>
      <c r="D317" s="9"/>
      <c r="E317" s="9"/>
      <c r="F317" s="242">
        <f t="shared" si="26"/>
        <v>10.83498275862069</v>
      </c>
      <c r="G317" s="6">
        <v>273.23</v>
      </c>
      <c r="H317" s="7">
        <f t="shared" si="27"/>
        <v>314.2145</v>
      </c>
      <c r="I317" s="272">
        <f t="shared" si="25"/>
        <v>345.63595000000004</v>
      </c>
      <c r="J317" s="210"/>
      <c r="K317" s="282">
        <f t="shared" si="28"/>
        <v>0</v>
      </c>
      <c r="L317" s="225"/>
    </row>
    <row r="318" spans="1:12" ht="15.75">
      <c r="A318" s="328"/>
      <c r="B318" t="s">
        <v>1363</v>
      </c>
      <c r="C318" s="24" t="s">
        <v>267</v>
      </c>
      <c r="D318" s="9"/>
      <c r="E318" s="9"/>
      <c r="F318" s="242">
        <f t="shared" si="26"/>
        <v>10.195741379310345</v>
      </c>
      <c r="G318" s="6">
        <v>257.11</v>
      </c>
      <c r="H318" s="7">
        <f t="shared" si="27"/>
        <v>295.6765</v>
      </c>
      <c r="I318" s="272">
        <f t="shared" si="25"/>
        <v>325.24415</v>
      </c>
      <c r="J318" s="210"/>
      <c r="K318" s="282">
        <f t="shared" si="28"/>
        <v>0</v>
      </c>
      <c r="L318" s="225"/>
    </row>
    <row r="319" spans="1:12" ht="15.75">
      <c r="A319" s="328"/>
      <c r="B319" t="s">
        <v>974</v>
      </c>
      <c r="C319" s="24" t="s">
        <v>234</v>
      </c>
      <c r="D319" s="9"/>
      <c r="E319" s="9"/>
      <c r="F319" s="242">
        <f t="shared" si="26"/>
        <v>10.983689655172414</v>
      </c>
      <c r="G319" s="6">
        <v>276.98</v>
      </c>
      <c r="H319" s="7">
        <f t="shared" si="27"/>
        <v>318.527</v>
      </c>
      <c r="I319" s="272">
        <f t="shared" si="25"/>
        <v>350.3797</v>
      </c>
      <c r="J319" s="210"/>
      <c r="K319" s="282">
        <f t="shared" si="28"/>
        <v>0</v>
      </c>
      <c r="L319" s="225"/>
    </row>
    <row r="320" spans="1:12" ht="15.75">
      <c r="A320" s="328"/>
      <c r="B320" t="s">
        <v>975</v>
      </c>
      <c r="C320" s="24" t="s">
        <v>235</v>
      </c>
      <c r="D320" s="9"/>
      <c r="E320" s="9"/>
      <c r="F320" s="242">
        <f t="shared" si="26"/>
        <v>11.408793103448275</v>
      </c>
      <c r="G320" s="6">
        <v>287.7</v>
      </c>
      <c r="H320" s="7">
        <f t="shared" si="27"/>
        <v>330.85499999999996</v>
      </c>
      <c r="I320" s="272">
        <f t="shared" si="25"/>
        <v>363.9405</v>
      </c>
      <c r="J320" s="210"/>
      <c r="K320" s="282">
        <f t="shared" si="28"/>
        <v>0</v>
      </c>
      <c r="L320" s="225"/>
    </row>
    <row r="321" spans="1:12" ht="15.75">
      <c r="A321" s="328"/>
      <c r="B321" t="s">
        <v>976</v>
      </c>
      <c r="C321" s="24" t="s">
        <v>236</v>
      </c>
      <c r="D321" s="9"/>
      <c r="E321" s="9"/>
      <c r="F321" s="242">
        <f t="shared" si="26"/>
        <v>11.773620689655171</v>
      </c>
      <c r="G321" s="6">
        <v>296.9</v>
      </c>
      <c r="H321" s="7">
        <f t="shared" si="27"/>
        <v>341.43499999999995</v>
      </c>
      <c r="I321" s="272">
        <f t="shared" si="25"/>
        <v>375.57849999999996</v>
      </c>
      <c r="J321" s="210"/>
      <c r="K321" s="282">
        <f t="shared" si="28"/>
        <v>0</v>
      </c>
      <c r="L321" s="225"/>
    </row>
    <row r="322" spans="1:12" ht="15.75">
      <c r="A322" s="328"/>
      <c r="B322" t="s">
        <v>977</v>
      </c>
      <c r="C322" s="24" t="s">
        <v>237</v>
      </c>
      <c r="D322" s="9"/>
      <c r="E322" s="9"/>
      <c r="F322" s="242">
        <f t="shared" si="26"/>
        <v>12.197534482758618</v>
      </c>
      <c r="G322" s="6">
        <v>307.59</v>
      </c>
      <c r="H322" s="7">
        <f t="shared" si="27"/>
        <v>353.72849999999994</v>
      </c>
      <c r="I322" s="272">
        <f t="shared" si="25"/>
        <v>389.10134999999997</v>
      </c>
      <c r="J322" s="210"/>
      <c r="K322" s="282">
        <f t="shared" si="28"/>
        <v>0</v>
      </c>
      <c r="L322" s="225"/>
    </row>
    <row r="323" spans="1:12" ht="15.75">
      <c r="A323" s="328"/>
      <c r="B323" t="s">
        <v>978</v>
      </c>
      <c r="C323" s="24" t="s">
        <v>238</v>
      </c>
      <c r="D323" s="9"/>
      <c r="E323" s="9"/>
      <c r="F323" s="242">
        <f t="shared" si="26"/>
        <v>12.56553448275862</v>
      </c>
      <c r="G323" s="6">
        <v>316.87</v>
      </c>
      <c r="H323" s="7">
        <f t="shared" si="27"/>
        <v>364.40049999999997</v>
      </c>
      <c r="I323" s="272">
        <f t="shared" si="25"/>
        <v>400.84055</v>
      </c>
      <c r="J323" s="210"/>
      <c r="K323" s="282">
        <f t="shared" si="28"/>
        <v>0</v>
      </c>
      <c r="L323" s="225"/>
    </row>
    <row r="324" spans="1:12" ht="15.75">
      <c r="A324" s="328"/>
      <c r="B324" t="s">
        <v>979</v>
      </c>
      <c r="C324" s="24" t="s">
        <v>239</v>
      </c>
      <c r="D324" s="9"/>
      <c r="E324" s="9"/>
      <c r="F324" s="242">
        <f t="shared" si="26"/>
        <v>12.99301724137931</v>
      </c>
      <c r="G324" s="6">
        <v>327.65</v>
      </c>
      <c r="H324" s="7">
        <f t="shared" si="27"/>
        <v>376.79749999999996</v>
      </c>
      <c r="I324" s="272">
        <f t="shared" si="25"/>
        <v>414.47724999999997</v>
      </c>
      <c r="J324" s="210"/>
      <c r="K324" s="282">
        <f t="shared" si="28"/>
        <v>0</v>
      </c>
      <c r="L324" s="225"/>
    </row>
    <row r="325" spans="1:12" ht="15.75">
      <c r="A325" s="328"/>
      <c r="B325" t="s">
        <v>980</v>
      </c>
      <c r="C325" s="24" t="s">
        <v>240</v>
      </c>
      <c r="D325" s="9"/>
      <c r="E325" s="9"/>
      <c r="F325" s="242">
        <f t="shared" si="26"/>
        <v>13.357448275862067</v>
      </c>
      <c r="G325" s="6">
        <v>336.84</v>
      </c>
      <c r="H325" s="7">
        <f t="shared" si="27"/>
        <v>387.36599999999993</v>
      </c>
      <c r="I325" s="272">
        <f t="shared" si="25"/>
        <v>426.10259999999994</v>
      </c>
      <c r="J325" s="210"/>
      <c r="K325" s="282">
        <f t="shared" si="28"/>
        <v>0</v>
      </c>
      <c r="L325" s="225"/>
    </row>
    <row r="326" spans="1:12" ht="15.75">
      <c r="A326" s="328"/>
      <c r="B326" t="s">
        <v>981</v>
      </c>
      <c r="C326" s="24" t="s">
        <v>241</v>
      </c>
      <c r="D326" s="9"/>
      <c r="E326" s="9"/>
      <c r="F326" s="242">
        <f t="shared" si="26"/>
        <v>11.87355172413793</v>
      </c>
      <c r="G326" s="6">
        <v>299.42</v>
      </c>
      <c r="H326" s="7">
        <f t="shared" si="27"/>
        <v>344.33299999999997</v>
      </c>
      <c r="I326" s="272">
        <f t="shared" si="25"/>
        <v>378.7663</v>
      </c>
      <c r="J326" s="210"/>
      <c r="K326" s="282">
        <f t="shared" si="28"/>
        <v>0</v>
      </c>
      <c r="L326" s="225"/>
    </row>
    <row r="327" spans="1:12" ht="15.75">
      <c r="A327" s="328"/>
      <c r="B327" t="s">
        <v>982</v>
      </c>
      <c r="C327" s="24" t="s">
        <v>242</v>
      </c>
      <c r="D327" s="9"/>
      <c r="E327" s="9"/>
      <c r="F327" s="242">
        <f t="shared" si="26"/>
        <v>12.313724137931032</v>
      </c>
      <c r="G327" s="6">
        <v>310.52</v>
      </c>
      <c r="H327" s="7">
        <f t="shared" si="27"/>
        <v>357.09799999999996</v>
      </c>
      <c r="I327" s="272">
        <f aca="true" t="shared" si="29" ref="I327:I340">H327*1.1</f>
        <v>392.8078</v>
      </c>
      <c r="J327" s="210"/>
      <c r="K327" s="282">
        <f t="shared" si="28"/>
        <v>0</v>
      </c>
      <c r="L327" s="225"/>
    </row>
    <row r="328" spans="1:12" ht="15.75">
      <c r="A328" s="328"/>
      <c r="B328" t="s">
        <v>983</v>
      </c>
      <c r="C328" s="24" t="s">
        <v>243</v>
      </c>
      <c r="D328" s="9"/>
      <c r="E328" s="9"/>
      <c r="F328" s="242">
        <f t="shared" si="26"/>
        <v>12.741206896551724</v>
      </c>
      <c r="G328" s="6">
        <v>321.3</v>
      </c>
      <c r="H328" s="7">
        <f t="shared" si="27"/>
        <v>369.495</v>
      </c>
      <c r="I328" s="272">
        <f t="shared" si="29"/>
        <v>406.44450000000006</v>
      </c>
      <c r="J328" s="210"/>
      <c r="K328" s="282">
        <f t="shared" si="28"/>
        <v>0</v>
      </c>
      <c r="L328" s="225"/>
    </row>
    <row r="329" spans="1:12" ht="15.75">
      <c r="A329" s="328"/>
      <c r="B329" t="s">
        <v>984</v>
      </c>
      <c r="C329" s="24" t="s">
        <v>244</v>
      </c>
      <c r="D329" s="9"/>
      <c r="E329" s="9"/>
      <c r="F329" s="242">
        <f t="shared" si="26"/>
        <v>13.18455172413793</v>
      </c>
      <c r="G329" s="6">
        <v>332.48</v>
      </c>
      <c r="H329" s="7">
        <f t="shared" si="27"/>
        <v>382.352</v>
      </c>
      <c r="I329" s="272">
        <f t="shared" si="29"/>
        <v>420.5872</v>
      </c>
      <c r="J329" s="210"/>
      <c r="K329" s="282">
        <f t="shared" si="28"/>
        <v>0</v>
      </c>
      <c r="L329" s="225"/>
    </row>
    <row r="330" spans="1:12" ht="15.75">
      <c r="A330" s="328"/>
      <c r="B330" t="s">
        <v>985</v>
      </c>
      <c r="C330" s="24" t="s">
        <v>245</v>
      </c>
      <c r="D330" s="9"/>
      <c r="E330" s="9"/>
      <c r="F330" s="242">
        <f t="shared" si="26"/>
        <v>13.608862068965516</v>
      </c>
      <c r="G330" s="6">
        <v>343.18</v>
      </c>
      <c r="H330" s="7">
        <f t="shared" si="27"/>
        <v>394.657</v>
      </c>
      <c r="I330" s="272">
        <f t="shared" si="29"/>
        <v>434.1227</v>
      </c>
      <c r="J330" s="210"/>
      <c r="K330" s="282">
        <f t="shared" si="28"/>
        <v>0</v>
      </c>
      <c r="L330" s="225"/>
    </row>
    <row r="331" spans="1:12" ht="15.75">
      <c r="A331" s="328"/>
      <c r="B331" t="s">
        <v>1183</v>
      </c>
      <c r="C331" s="24" t="s">
        <v>266</v>
      </c>
      <c r="D331" s="9"/>
      <c r="E331" s="9"/>
      <c r="F331" s="242">
        <f aca="true" t="shared" si="30" ref="F331:F339">H331/$A$3</f>
        <v>14.483655172413792</v>
      </c>
      <c r="G331" s="6">
        <v>365.24</v>
      </c>
      <c r="H331" s="7">
        <f t="shared" si="27"/>
        <v>420.02599999999995</v>
      </c>
      <c r="I331" s="272">
        <f t="shared" si="29"/>
        <v>462.0286</v>
      </c>
      <c r="J331" s="210"/>
      <c r="K331" s="282">
        <f t="shared" si="28"/>
        <v>0</v>
      </c>
      <c r="L331" s="225"/>
    </row>
    <row r="332" spans="1:12" ht="15.75">
      <c r="A332" s="328"/>
      <c r="B332" t="s">
        <v>1171</v>
      </c>
      <c r="C332" s="24" t="s">
        <v>1612</v>
      </c>
      <c r="D332" s="9"/>
      <c r="E332" s="9"/>
      <c r="F332" s="242">
        <f t="shared" si="30"/>
        <v>15.79306896551724</v>
      </c>
      <c r="G332" s="6">
        <v>398.26</v>
      </c>
      <c r="H332" s="7">
        <f t="shared" si="27"/>
        <v>457.99899999999997</v>
      </c>
      <c r="I332" s="272">
        <f t="shared" si="29"/>
        <v>503.7989</v>
      </c>
      <c r="J332" s="210"/>
      <c r="K332" s="282">
        <f t="shared" si="28"/>
        <v>0</v>
      </c>
      <c r="L332" s="225"/>
    </row>
    <row r="333" spans="1:12" ht="15.75">
      <c r="A333" s="328"/>
      <c r="B333" t="s">
        <v>986</v>
      </c>
      <c r="C333" s="24" t="s">
        <v>246</v>
      </c>
      <c r="D333" s="9"/>
      <c r="E333" s="9"/>
      <c r="F333" s="242">
        <f t="shared" si="30"/>
        <v>12.750327586206895</v>
      </c>
      <c r="G333" s="6">
        <v>321.53</v>
      </c>
      <c r="H333" s="7">
        <f t="shared" si="27"/>
        <v>369.75949999999995</v>
      </c>
      <c r="I333" s="272">
        <f t="shared" si="29"/>
        <v>406.73544999999996</v>
      </c>
      <c r="J333" s="210"/>
      <c r="K333" s="282">
        <f t="shared" si="28"/>
        <v>0</v>
      </c>
      <c r="L333" s="225"/>
    </row>
    <row r="334" spans="1:12" ht="15.75">
      <c r="A334" s="328"/>
      <c r="B334" t="s">
        <v>987</v>
      </c>
      <c r="C334" s="24" t="s">
        <v>247</v>
      </c>
      <c r="D334" s="9"/>
      <c r="E334" s="9"/>
      <c r="F334" s="242">
        <f t="shared" si="30"/>
        <v>13.254344827586205</v>
      </c>
      <c r="G334" s="6">
        <v>334.24</v>
      </c>
      <c r="H334" s="7">
        <f aca="true" t="shared" si="31" ref="H334:H340">G334*1.15</f>
        <v>384.376</v>
      </c>
      <c r="I334" s="272">
        <f t="shared" si="29"/>
        <v>422.8136</v>
      </c>
      <c r="J334" s="210"/>
      <c r="K334" s="282">
        <f t="shared" si="28"/>
        <v>0</v>
      </c>
      <c r="L334" s="225"/>
    </row>
    <row r="335" spans="1:12" ht="15.75">
      <c r="A335" s="328"/>
      <c r="B335" t="s">
        <v>1172</v>
      </c>
      <c r="C335" s="24" t="s">
        <v>1603</v>
      </c>
      <c r="D335" s="9"/>
      <c r="E335" s="9"/>
      <c r="F335" s="242">
        <f t="shared" si="30"/>
        <v>16.385517241379308</v>
      </c>
      <c r="G335" s="6">
        <v>413.2</v>
      </c>
      <c r="H335" s="7">
        <f t="shared" si="31"/>
        <v>475.17999999999995</v>
      </c>
      <c r="I335" s="272">
        <f t="shared" si="29"/>
        <v>522.698</v>
      </c>
      <c r="J335" s="210"/>
      <c r="K335" s="282">
        <f t="shared" si="28"/>
        <v>0</v>
      </c>
      <c r="L335" s="225"/>
    </row>
    <row r="336" spans="1:12" ht="15.75">
      <c r="A336" s="328"/>
      <c r="B336" t="s">
        <v>988</v>
      </c>
      <c r="C336" s="24" t="s">
        <v>248</v>
      </c>
      <c r="D336" s="9"/>
      <c r="E336" s="9"/>
      <c r="F336" s="242">
        <f t="shared" si="30"/>
        <v>13.711965517241378</v>
      </c>
      <c r="G336" s="6">
        <v>345.78</v>
      </c>
      <c r="H336" s="7">
        <f t="shared" si="31"/>
        <v>397.64699999999993</v>
      </c>
      <c r="I336" s="272">
        <f t="shared" si="29"/>
        <v>437.41169999999994</v>
      </c>
      <c r="J336" s="210"/>
      <c r="K336" s="282">
        <f t="shared" si="28"/>
        <v>0</v>
      </c>
      <c r="L336" s="225"/>
    </row>
    <row r="337" spans="1:12" ht="15.75">
      <c r="A337" s="328"/>
      <c r="B337" t="s">
        <v>1531</v>
      </c>
      <c r="C337" s="24" t="s">
        <v>528</v>
      </c>
      <c r="D337" s="9"/>
      <c r="E337" s="9"/>
      <c r="F337" s="242">
        <f t="shared" si="30"/>
        <v>15.602724137931032</v>
      </c>
      <c r="G337" s="6">
        <v>393.46</v>
      </c>
      <c r="H337" s="7">
        <f t="shared" si="31"/>
        <v>452.4789999999999</v>
      </c>
      <c r="I337" s="272">
        <f t="shared" si="29"/>
        <v>497.72689999999994</v>
      </c>
      <c r="J337" s="210"/>
      <c r="K337" s="282">
        <f t="shared" si="28"/>
        <v>0</v>
      </c>
      <c r="L337" s="225"/>
    </row>
    <row r="338" spans="1:12" ht="15.75">
      <c r="A338" s="328"/>
      <c r="B338" t="s">
        <v>791</v>
      </c>
      <c r="C338" s="24" t="s">
        <v>1592</v>
      </c>
      <c r="D338" s="9"/>
      <c r="E338" s="9"/>
      <c r="F338" s="242">
        <f t="shared" si="30"/>
        <v>16.546913793103446</v>
      </c>
      <c r="G338" s="6">
        <v>417.27</v>
      </c>
      <c r="H338" s="7">
        <f t="shared" si="31"/>
        <v>479.86049999999994</v>
      </c>
      <c r="I338" s="272">
        <f t="shared" si="29"/>
        <v>527.84655</v>
      </c>
      <c r="J338" s="210"/>
      <c r="K338" s="282">
        <f t="shared" si="28"/>
        <v>0</v>
      </c>
      <c r="L338" s="225"/>
    </row>
    <row r="339" spans="1:12" ht="15.75">
      <c r="A339" s="328"/>
      <c r="B339" t="s">
        <v>792</v>
      </c>
      <c r="C339" s="24" t="s">
        <v>530</v>
      </c>
      <c r="D339" s="9"/>
      <c r="E339" s="9"/>
      <c r="F339" s="242">
        <f t="shared" si="30"/>
        <v>15.687982758620688</v>
      </c>
      <c r="G339" s="6">
        <v>395.61</v>
      </c>
      <c r="H339" s="7">
        <f t="shared" si="31"/>
        <v>454.95149999999995</v>
      </c>
      <c r="I339" s="272">
        <f t="shared" si="29"/>
        <v>500.44665</v>
      </c>
      <c r="J339" s="210"/>
      <c r="K339" s="282">
        <f t="shared" si="28"/>
        <v>0</v>
      </c>
      <c r="L339" s="225"/>
    </row>
    <row r="340" spans="1:12" ht="16.5" thickBot="1">
      <c r="A340" s="328"/>
      <c r="B340" t="s">
        <v>793</v>
      </c>
      <c r="C340" s="26" t="s">
        <v>1613</v>
      </c>
      <c r="D340" s="44"/>
      <c r="E340" s="44"/>
      <c r="F340" s="243">
        <f>H340/A3</f>
        <v>18.750551724137928</v>
      </c>
      <c r="G340" s="27">
        <v>472.84</v>
      </c>
      <c r="H340" s="28">
        <f t="shared" si="31"/>
        <v>543.766</v>
      </c>
      <c r="I340" s="281">
        <f t="shared" si="29"/>
        <v>598.1426</v>
      </c>
      <c r="J340" s="210"/>
      <c r="K340" s="282">
        <f t="shared" si="28"/>
        <v>0</v>
      </c>
      <c r="L340" s="225"/>
    </row>
    <row r="341" spans="2:18" ht="16.5" customHeight="1">
      <c r="B341" s="2"/>
      <c r="C341" s="9"/>
      <c r="D341" s="9"/>
      <c r="E341" s="9"/>
      <c r="F341" s="9"/>
      <c r="G341" s="6"/>
      <c r="H341" s="7"/>
      <c r="I341" s="8"/>
      <c r="J341" s="377" t="s">
        <v>1302</v>
      </c>
      <c r="K341" s="282"/>
      <c r="O341" s="43"/>
      <c r="P341" s="522"/>
      <c r="Q341" s="523"/>
      <c r="R341" s="523"/>
    </row>
    <row r="342" spans="3:18" ht="16.5" customHeight="1" thickBot="1">
      <c r="C342" s="9"/>
      <c r="D342" s="9"/>
      <c r="E342" s="9"/>
      <c r="F342" s="9"/>
      <c r="G342" s="6"/>
      <c r="H342" s="7"/>
      <c r="I342" s="8"/>
      <c r="J342" s="210"/>
      <c r="K342" s="282"/>
      <c r="O342" s="43"/>
      <c r="P342" s="103"/>
      <c r="Q342" s="104"/>
      <c r="R342" s="104"/>
    </row>
    <row r="343" spans="2:12" ht="25.5" customHeight="1" thickBot="1">
      <c r="B343" s="467" t="s">
        <v>621</v>
      </c>
      <c r="C343" s="526" t="s">
        <v>94</v>
      </c>
      <c r="D343" s="478" t="s">
        <v>1685</v>
      </c>
      <c r="E343" s="478"/>
      <c r="F343" s="478"/>
      <c r="G343" s="478"/>
      <c r="H343" s="478"/>
      <c r="I343" s="479"/>
      <c r="J343" s="210"/>
      <c r="K343" s="282"/>
      <c r="L343" s="376"/>
    </row>
    <row r="344" spans="2:11" ht="16.5" customHeight="1" thickTop="1">
      <c r="B344" s="467"/>
      <c r="C344" s="527"/>
      <c r="D344" s="524" t="s">
        <v>1686</v>
      </c>
      <c r="E344" s="524"/>
      <c r="F344" s="524"/>
      <c r="G344" s="524"/>
      <c r="H344" s="524"/>
      <c r="I344" s="525"/>
      <c r="J344" s="210"/>
      <c r="K344" s="282"/>
    </row>
    <row r="345" spans="2:21" ht="27.75" customHeight="1" thickBot="1">
      <c r="B345" s="467"/>
      <c r="C345" s="528"/>
      <c r="D345" s="174" t="s">
        <v>1542</v>
      </c>
      <c r="E345" s="174"/>
      <c r="F345" s="347" t="s">
        <v>1702</v>
      </c>
      <c r="G345" s="238" t="s">
        <v>1615</v>
      </c>
      <c r="H345" s="239" t="s">
        <v>1616</v>
      </c>
      <c r="I345" s="240" t="s">
        <v>1618</v>
      </c>
      <c r="J345" s="210"/>
      <c r="K345" s="282"/>
      <c r="M345" s="535" t="s">
        <v>1696</v>
      </c>
      <c r="N345" s="535"/>
      <c r="O345" s="535"/>
      <c r="P345" s="535"/>
      <c r="Q345" s="535"/>
      <c r="R345" s="535"/>
      <c r="S345" s="535"/>
      <c r="T345" s="535"/>
      <c r="U345" s="535"/>
    </row>
    <row r="346" spans="1:21" ht="16.5" customHeight="1" thickTop="1">
      <c r="A346" s="328"/>
      <c r="B346" t="s">
        <v>1550</v>
      </c>
      <c r="C346" s="24" t="s">
        <v>253</v>
      </c>
      <c r="D346" s="95" t="s">
        <v>1572</v>
      </c>
      <c r="E346" s="95"/>
      <c r="F346" s="242">
        <f>H346/$A$3</f>
        <v>3.3706896551724133</v>
      </c>
      <c r="G346" s="6">
        <v>85</v>
      </c>
      <c r="H346" s="7">
        <f>G346*1.15</f>
        <v>97.74999999999999</v>
      </c>
      <c r="I346" s="272">
        <f>H346*1.1</f>
        <v>107.52499999999999</v>
      </c>
      <c r="J346" s="210"/>
      <c r="K346" s="282">
        <f t="shared" si="28"/>
        <v>0</v>
      </c>
      <c r="L346" s="225"/>
      <c r="M346" s="535"/>
      <c r="N346" s="535"/>
      <c r="O346" s="535"/>
      <c r="P346" s="535"/>
      <c r="Q346" s="535"/>
      <c r="R346" s="535"/>
      <c r="S346" s="535"/>
      <c r="T346" s="535"/>
      <c r="U346" s="535"/>
    </row>
    <row r="347" spans="1:21" ht="16.5" customHeight="1">
      <c r="A347" s="328"/>
      <c r="B347" t="s">
        <v>1549</v>
      </c>
      <c r="C347" s="24" t="s">
        <v>350</v>
      </c>
      <c r="D347" s="95" t="s">
        <v>1572</v>
      </c>
      <c r="E347" s="95"/>
      <c r="F347" s="242">
        <f aca="true" t="shared" si="32" ref="F347:F401">H347/$A$3</f>
        <v>3.6086206896551722</v>
      </c>
      <c r="G347" s="6">
        <v>91</v>
      </c>
      <c r="H347" s="7">
        <f aca="true" t="shared" si="33" ref="H347:H402">G347*1.15</f>
        <v>104.64999999999999</v>
      </c>
      <c r="I347" s="272">
        <f aca="true" t="shared" si="34" ref="I347:I402">H347*1.1</f>
        <v>115.115</v>
      </c>
      <c r="J347" s="210"/>
      <c r="K347" s="282">
        <f t="shared" si="28"/>
        <v>0</v>
      </c>
      <c r="L347" s="225"/>
      <c r="M347" s="535"/>
      <c r="N347" s="535"/>
      <c r="O347" s="535"/>
      <c r="P347" s="535"/>
      <c r="Q347" s="535"/>
      <c r="R347" s="535"/>
      <c r="S347" s="535"/>
      <c r="T347" s="535"/>
      <c r="U347" s="535"/>
    </row>
    <row r="348" spans="1:21" ht="16.5" customHeight="1">
      <c r="A348" s="328"/>
      <c r="B348" t="s">
        <v>1548</v>
      </c>
      <c r="C348" s="24" t="s">
        <v>295</v>
      </c>
      <c r="D348" s="95" t="s">
        <v>1572</v>
      </c>
      <c r="E348" s="95"/>
      <c r="F348" s="242">
        <f t="shared" si="32"/>
        <v>4.560344827586207</v>
      </c>
      <c r="G348" s="6">
        <v>115</v>
      </c>
      <c r="H348" s="7">
        <f t="shared" si="33"/>
        <v>132.25</v>
      </c>
      <c r="I348" s="272">
        <f t="shared" si="34"/>
        <v>145.47500000000002</v>
      </c>
      <c r="J348" s="210"/>
      <c r="K348" s="282">
        <f t="shared" si="28"/>
        <v>0</v>
      </c>
      <c r="L348" s="225"/>
      <c r="M348" s="535"/>
      <c r="N348" s="535"/>
      <c r="O348" s="535"/>
      <c r="P348" s="535"/>
      <c r="Q348" s="535"/>
      <c r="R348" s="535"/>
      <c r="S348" s="535"/>
      <c r="T348" s="535"/>
      <c r="U348" s="535"/>
    </row>
    <row r="349" spans="1:21" ht="16.5" customHeight="1">
      <c r="A349" s="328"/>
      <c r="B349" t="s">
        <v>989</v>
      </c>
      <c r="C349" s="24" t="s">
        <v>271</v>
      </c>
      <c r="D349" s="95" t="s">
        <v>1572</v>
      </c>
      <c r="E349" s="95"/>
      <c r="F349" s="242">
        <f t="shared" si="32"/>
        <v>4.877586206896551</v>
      </c>
      <c r="G349" s="6">
        <v>123</v>
      </c>
      <c r="H349" s="7">
        <f t="shared" si="33"/>
        <v>141.45</v>
      </c>
      <c r="I349" s="272">
        <f t="shared" si="34"/>
        <v>155.595</v>
      </c>
      <c r="J349" s="210"/>
      <c r="K349" s="282">
        <f t="shared" si="28"/>
        <v>0</v>
      </c>
      <c r="L349" s="225"/>
      <c r="M349" s="535"/>
      <c r="N349" s="535"/>
      <c r="O349" s="535"/>
      <c r="P349" s="535"/>
      <c r="Q349" s="535"/>
      <c r="R349" s="535"/>
      <c r="S349" s="535"/>
      <c r="T349" s="535"/>
      <c r="U349" s="535"/>
    </row>
    <row r="350" spans="1:21" ht="16.5" customHeight="1">
      <c r="A350" s="328"/>
      <c r="B350" t="s">
        <v>1543</v>
      </c>
      <c r="C350" s="24" t="s">
        <v>449</v>
      </c>
      <c r="D350" s="95" t="s">
        <v>1572</v>
      </c>
      <c r="E350" s="95"/>
      <c r="F350" s="242">
        <f t="shared" si="32"/>
        <v>5.155172413793103</v>
      </c>
      <c r="G350" s="6">
        <v>130</v>
      </c>
      <c r="H350" s="7">
        <f t="shared" si="33"/>
        <v>149.5</v>
      </c>
      <c r="I350" s="272">
        <f t="shared" si="34"/>
        <v>164.45000000000002</v>
      </c>
      <c r="J350" s="210"/>
      <c r="K350" s="282">
        <f t="shared" si="28"/>
        <v>0</v>
      </c>
      <c r="L350" s="225"/>
      <c r="M350" s="535"/>
      <c r="N350" s="535"/>
      <c r="O350" s="535"/>
      <c r="P350" s="535"/>
      <c r="Q350" s="535"/>
      <c r="R350" s="535"/>
      <c r="S350" s="535"/>
      <c r="T350" s="535"/>
      <c r="U350" s="535"/>
    </row>
    <row r="351" spans="1:21" ht="16.5" customHeight="1">
      <c r="A351" s="328"/>
      <c r="B351" t="s">
        <v>990</v>
      </c>
      <c r="C351" s="24" t="s">
        <v>651</v>
      </c>
      <c r="D351" s="95" t="s">
        <v>1574</v>
      </c>
      <c r="E351" s="95"/>
      <c r="F351" s="242">
        <f t="shared" si="32"/>
        <v>10.706896551724139</v>
      </c>
      <c r="G351" s="6">
        <v>270</v>
      </c>
      <c r="H351" s="7">
        <f t="shared" si="33"/>
        <v>310.5</v>
      </c>
      <c r="I351" s="272">
        <f t="shared" si="34"/>
        <v>341.55</v>
      </c>
      <c r="J351" s="210"/>
      <c r="K351" s="282">
        <f t="shared" si="28"/>
        <v>0</v>
      </c>
      <c r="L351" s="225"/>
      <c r="M351" s="535"/>
      <c r="N351" s="535"/>
      <c r="O351" s="535"/>
      <c r="P351" s="535"/>
      <c r="Q351" s="535"/>
      <c r="R351" s="535"/>
      <c r="S351" s="535"/>
      <c r="T351" s="535"/>
      <c r="U351" s="535"/>
    </row>
    <row r="352" spans="1:21" ht="16.5" customHeight="1">
      <c r="A352" s="328"/>
      <c r="B352" t="s">
        <v>1551</v>
      </c>
      <c r="C352" s="24" t="s">
        <v>455</v>
      </c>
      <c r="D352" s="95" t="s">
        <v>1572</v>
      </c>
      <c r="E352" s="95"/>
      <c r="F352" s="242">
        <f t="shared" si="32"/>
        <v>4.877586206896551</v>
      </c>
      <c r="G352" s="6">
        <v>123</v>
      </c>
      <c r="H352" s="7">
        <f t="shared" si="33"/>
        <v>141.45</v>
      </c>
      <c r="I352" s="272">
        <f t="shared" si="34"/>
        <v>155.595</v>
      </c>
      <c r="J352" s="210"/>
      <c r="K352" s="282">
        <f t="shared" si="28"/>
        <v>0</v>
      </c>
      <c r="L352" s="225"/>
      <c r="M352" s="535"/>
      <c r="N352" s="535"/>
      <c r="O352" s="535"/>
      <c r="P352" s="535"/>
      <c r="Q352" s="535"/>
      <c r="R352" s="535"/>
      <c r="S352" s="535"/>
      <c r="T352" s="535"/>
      <c r="U352" s="535"/>
    </row>
    <row r="353" spans="1:21" ht="16.5" customHeight="1">
      <c r="A353" s="328"/>
      <c r="B353" t="s">
        <v>1552</v>
      </c>
      <c r="C353" s="24" t="s">
        <v>459</v>
      </c>
      <c r="D353" s="95" t="s">
        <v>1572</v>
      </c>
      <c r="E353" s="95"/>
      <c r="F353" s="242">
        <f t="shared" si="32"/>
        <v>5.234482758620689</v>
      </c>
      <c r="G353" s="6">
        <v>132</v>
      </c>
      <c r="H353" s="7">
        <f t="shared" si="33"/>
        <v>151.79999999999998</v>
      </c>
      <c r="I353" s="272">
        <f t="shared" si="34"/>
        <v>166.98</v>
      </c>
      <c r="J353" s="210"/>
      <c r="K353" s="282">
        <f t="shared" si="28"/>
        <v>0</v>
      </c>
      <c r="L353" s="225"/>
      <c r="M353" s="535"/>
      <c r="N353" s="535"/>
      <c r="O353" s="535"/>
      <c r="P353" s="535"/>
      <c r="Q353" s="535"/>
      <c r="R353" s="535"/>
      <c r="S353" s="535"/>
      <c r="T353" s="535"/>
      <c r="U353" s="535"/>
    </row>
    <row r="354" spans="1:21" ht="16.5" customHeight="1">
      <c r="A354" s="328"/>
      <c r="B354" t="s">
        <v>1364</v>
      </c>
      <c r="C354" s="24" t="s">
        <v>296</v>
      </c>
      <c r="D354" s="95" t="s">
        <v>1572</v>
      </c>
      <c r="E354" s="95"/>
      <c r="F354" s="242">
        <f t="shared" si="32"/>
        <v>5.234482758620689</v>
      </c>
      <c r="G354" s="6">
        <v>132</v>
      </c>
      <c r="H354" s="7">
        <f t="shared" si="33"/>
        <v>151.79999999999998</v>
      </c>
      <c r="I354" s="272">
        <f t="shared" si="34"/>
        <v>166.98</v>
      </c>
      <c r="J354" s="210"/>
      <c r="K354" s="282">
        <f t="shared" si="28"/>
        <v>0</v>
      </c>
      <c r="L354" s="225"/>
      <c r="M354" s="535"/>
      <c r="N354" s="535"/>
      <c r="O354" s="535"/>
      <c r="P354" s="535"/>
      <c r="Q354" s="535"/>
      <c r="R354" s="535"/>
      <c r="S354" s="535"/>
      <c r="T354" s="535"/>
      <c r="U354" s="535"/>
    </row>
    <row r="355" spans="1:21" ht="15.75">
      <c r="A355" s="328"/>
      <c r="B355" t="s">
        <v>991</v>
      </c>
      <c r="C355" s="24" t="s">
        <v>306</v>
      </c>
      <c r="D355" s="95" t="s">
        <v>1572</v>
      </c>
      <c r="E355" s="95"/>
      <c r="F355" s="242">
        <f t="shared" si="32"/>
        <v>5.591379310344827</v>
      </c>
      <c r="G355" s="6">
        <v>141</v>
      </c>
      <c r="H355" s="7">
        <f t="shared" si="33"/>
        <v>162.14999999999998</v>
      </c>
      <c r="I355" s="272">
        <f t="shared" si="34"/>
        <v>178.36499999999998</v>
      </c>
      <c r="J355" s="210"/>
      <c r="K355" s="282">
        <f t="shared" si="28"/>
        <v>0</v>
      </c>
      <c r="L355" s="225"/>
      <c r="M355" s="535"/>
      <c r="N355" s="535"/>
      <c r="O355" s="535"/>
      <c r="P355" s="535"/>
      <c r="Q355" s="535"/>
      <c r="R355" s="535"/>
      <c r="S355" s="535"/>
      <c r="T355" s="535"/>
      <c r="U355" s="535"/>
    </row>
    <row r="356" spans="1:21" ht="15.75">
      <c r="A356" s="328"/>
      <c r="B356" t="s">
        <v>994</v>
      </c>
      <c r="C356" s="24" t="s">
        <v>308</v>
      </c>
      <c r="D356" s="95" t="s">
        <v>1572</v>
      </c>
      <c r="E356" s="95"/>
      <c r="F356" s="242">
        <f t="shared" si="32"/>
        <v>6.027586206896551</v>
      </c>
      <c r="G356" s="6">
        <v>152</v>
      </c>
      <c r="H356" s="7">
        <f t="shared" si="33"/>
        <v>174.79999999999998</v>
      </c>
      <c r="I356" s="272">
        <f t="shared" si="34"/>
        <v>192.28</v>
      </c>
      <c r="J356" s="210"/>
      <c r="K356" s="282">
        <f t="shared" si="28"/>
        <v>0</v>
      </c>
      <c r="L356" s="225"/>
      <c r="M356" s="535"/>
      <c r="N356" s="535"/>
      <c r="O356" s="535"/>
      <c r="P356" s="535"/>
      <c r="Q356" s="535"/>
      <c r="R356" s="535"/>
      <c r="S356" s="535"/>
      <c r="T356" s="535"/>
      <c r="U356" s="535"/>
    </row>
    <row r="357" spans="1:21" ht="15.75">
      <c r="A357" s="328"/>
      <c r="B357" t="s">
        <v>1553</v>
      </c>
      <c r="C357" s="24" t="s">
        <v>311</v>
      </c>
      <c r="D357" s="95" t="s">
        <v>1572</v>
      </c>
      <c r="E357" s="95"/>
      <c r="F357" s="242">
        <f t="shared" si="32"/>
        <v>5.591379310344827</v>
      </c>
      <c r="G357" s="6">
        <v>141</v>
      </c>
      <c r="H357" s="7">
        <f t="shared" si="33"/>
        <v>162.14999999999998</v>
      </c>
      <c r="I357" s="272">
        <f t="shared" si="34"/>
        <v>178.36499999999998</v>
      </c>
      <c r="J357" s="210"/>
      <c r="K357" s="282">
        <f t="shared" si="28"/>
        <v>0</v>
      </c>
      <c r="L357" s="225"/>
      <c r="M357" s="535"/>
      <c r="N357" s="535"/>
      <c r="O357" s="535"/>
      <c r="P357" s="535"/>
      <c r="Q357" s="535"/>
      <c r="R357" s="535"/>
      <c r="S357" s="535"/>
      <c r="T357" s="535"/>
      <c r="U357" s="535"/>
    </row>
    <row r="358" spans="1:21" ht="15.75">
      <c r="A358" s="328"/>
      <c r="B358" t="s">
        <v>1460</v>
      </c>
      <c r="C358" s="24" t="s">
        <v>1614</v>
      </c>
      <c r="D358" s="95" t="s">
        <v>1572</v>
      </c>
      <c r="E358" s="95"/>
      <c r="F358" s="242">
        <f t="shared" si="32"/>
        <v>6.543103448275861</v>
      </c>
      <c r="G358" s="6">
        <v>165</v>
      </c>
      <c r="H358" s="7">
        <f t="shared" si="33"/>
        <v>189.74999999999997</v>
      </c>
      <c r="I358" s="272">
        <f t="shared" si="34"/>
        <v>208.725</v>
      </c>
      <c r="J358" s="210"/>
      <c r="K358" s="282">
        <f t="shared" si="28"/>
        <v>0</v>
      </c>
      <c r="L358" s="225"/>
      <c r="M358" s="535"/>
      <c r="N358" s="535"/>
      <c r="O358" s="535"/>
      <c r="P358" s="535"/>
      <c r="Q358" s="535"/>
      <c r="R358" s="535"/>
      <c r="S358" s="535"/>
      <c r="T358" s="535"/>
      <c r="U358" s="535"/>
    </row>
    <row r="359" spans="1:20" ht="15.75">
      <c r="A359" s="328"/>
      <c r="B359" t="s">
        <v>1544</v>
      </c>
      <c r="C359" s="24" t="s">
        <v>318</v>
      </c>
      <c r="D359" s="95" t="s">
        <v>1572</v>
      </c>
      <c r="E359" s="95"/>
      <c r="F359" s="242">
        <f t="shared" si="32"/>
        <v>6.067241379310344</v>
      </c>
      <c r="G359" s="6">
        <v>153</v>
      </c>
      <c r="H359" s="7">
        <f t="shared" si="33"/>
        <v>175.95</v>
      </c>
      <c r="I359" s="272">
        <f t="shared" si="34"/>
        <v>193.54500000000002</v>
      </c>
      <c r="J359" s="210"/>
      <c r="K359" s="282">
        <f t="shared" si="28"/>
        <v>0</v>
      </c>
      <c r="L359" s="225"/>
      <c r="M359" s="235"/>
      <c r="N359" s="235"/>
      <c r="O359" s="235"/>
      <c r="P359" s="235"/>
      <c r="Q359" s="235"/>
      <c r="R359" s="235"/>
      <c r="S359" s="235"/>
      <c r="T359" s="235"/>
    </row>
    <row r="360" spans="1:21" ht="15.75" customHeight="1">
      <c r="A360" s="328"/>
      <c r="B360" t="s">
        <v>995</v>
      </c>
      <c r="C360" s="24" t="s">
        <v>320</v>
      </c>
      <c r="D360" s="95" t="s">
        <v>1572</v>
      </c>
      <c r="E360" s="95"/>
      <c r="F360" s="242">
        <f t="shared" si="32"/>
        <v>6.622413793103448</v>
      </c>
      <c r="G360" s="6">
        <v>167</v>
      </c>
      <c r="H360" s="7">
        <f t="shared" si="33"/>
        <v>192.04999999999998</v>
      </c>
      <c r="I360" s="272">
        <f t="shared" si="34"/>
        <v>211.255</v>
      </c>
      <c r="J360" s="210"/>
      <c r="K360" s="282">
        <f t="shared" si="28"/>
        <v>0</v>
      </c>
      <c r="L360" s="225"/>
      <c r="M360" s="612" t="s">
        <v>1872</v>
      </c>
      <c r="N360" s="612"/>
      <c r="O360" s="612"/>
      <c r="P360" s="612"/>
      <c r="Q360" s="612"/>
      <c r="R360" s="612"/>
      <c r="S360" s="612"/>
      <c r="T360" s="612"/>
      <c r="U360" s="612"/>
    </row>
    <row r="361" spans="1:21" ht="15.75">
      <c r="A361" s="328"/>
      <c r="B361" t="s">
        <v>996</v>
      </c>
      <c r="C361" s="24" t="s">
        <v>321</v>
      </c>
      <c r="D361" s="95" t="s">
        <v>1572</v>
      </c>
      <c r="E361" s="95"/>
      <c r="F361" s="242">
        <f t="shared" si="32"/>
        <v>7.137931034482758</v>
      </c>
      <c r="G361" s="6">
        <v>180</v>
      </c>
      <c r="H361" s="7">
        <f t="shared" si="33"/>
        <v>206.99999999999997</v>
      </c>
      <c r="I361" s="272">
        <f t="shared" si="34"/>
        <v>227.7</v>
      </c>
      <c r="J361" s="210"/>
      <c r="K361" s="282">
        <f t="shared" si="28"/>
        <v>0</v>
      </c>
      <c r="L361" s="225"/>
      <c r="M361" s="612"/>
      <c r="N361" s="612"/>
      <c r="O361" s="612"/>
      <c r="P361" s="612"/>
      <c r="Q361" s="612"/>
      <c r="R361" s="612"/>
      <c r="S361" s="612"/>
      <c r="T361" s="612"/>
      <c r="U361" s="612"/>
    </row>
    <row r="362" spans="1:21" ht="15.75">
      <c r="A362" s="328"/>
      <c r="B362" t="s">
        <v>1461</v>
      </c>
      <c r="C362" s="24" t="s">
        <v>1604</v>
      </c>
      <c r="D362" s="95" t="s">
        <v>1572</v>
      </c>
      <c r="E362" s="95"/>
      <c r="F362" s="242">
        <f t="shared" si="32"/>
        <v>7.3758620689655165</v>
      </c>
      <c r="G362" s="6">
        <v>186</v>
      </c>
      <c r="H362" s="7">
        <f t="shared" si="33"/>
        <v>213.89999999999998</v>
      </c>
      <c r="I362" s="272">
        <f t="shared" si="34"/>
        <v>235.29</v>
      </c>
      <c r="J362" s="210"/>
      <c r="K362" s="282">
        <f t="shared" si="28"/>
        <v>0</v>
      </c>
      <c r="L362" s="225"/>
      <c r="M362" s="612"/>
      <c r="N362" s="612"/>
      <c r="O362" s="612"/>
      <c r="P362" s="612"/>
      <c r="Q362" s="612"/>
      <c r="R362" s="612"/>
      <c r="S362" s="612"/>
      <c r="T362" s="612"/>
      <c r="U362" s="612"/>
    </row>
    <row r="363" spans="1:21" ht="15.75">
      <c r="A363" s="328"/>
      <c r="B363" t="s">
        <v>1546</v>
      </c>
      <c r="C363" s="24" t="s">
        <v>322</v>
      </c>
      <c r="D363" s="95" t="s">
        <v>1573</v>
      </c>
      <c r="E363" s="95"/>
      <c r="F363" s="242">
        <f t="shared" si="32"/>
        <v>10.508620689655173</v>
      </c>
      <c r="G363" s="6">
        <v>265</v>
      </c>
      <c r="H363" s="7">
        <f t="shared" si="33"/>
        <v>304.75</v>
      </c>
      <c r="I363" s="272">
        <f t="shared" si="34"/>
        <v>335.225</v>
      </c>
      <c r="J363" s="210"/>
      <c r="K363" s="282">
        <f t="shared" si="28"/>
        <v>0</v>
      </c>
      <c r="L363" s="225"/>
      <c r="M363" s="612"/>
      <c r="N363" s="612"/>
      <c r="O363" s="612"/>
      <c r="P363" s="612"/>
      <c r="Q363" s="612"/>
      <c r="R363" s="612"/>
      <c r="S363" s="612"/>
      <c r="T363" s="612"/>
      <c r="U363" s="612"/>
    </row>
    <row r="364" spans="1:21" ht="15.75">
      <c r="A364" s="328"/>
      <c r="B364" t="s">
        <v>1547</v>
      </c>
      <c r="C364" s="24" t="s">
        <v>323</v>
      </c>
      <c r="D364" s="95" t="s">
        <v>1573</v>
      </c>
      <c r="E364" s="95"/>
      <c r="F364" s="242">
        <f t="shared" si="32"/>
        <v>11.14310344827586</v>
      </c>
      <c r="G364" s="6">
        <v>281</v>
      </c>
      <c r="H364" s="7">
        <f t="shared" si="33"/>
        <v>323.15</v>
      </c>
      <c r="I364" s="272">
        <f t="shared" si="34"/>
        <v>355.46500000000003</v>
      </c>
      <c r="J364" s="210"/>
      <c r="K364" s="282">
        <f t="shared" si="28"/>
        <v>0</v>
      </c>
      <c r="L364" s="225"/>
      <c r="M364" s="612"/>
      <c r="N364" s="612"/>
      <c r="O364" s="612"/>
      <c r="P364" s="612"/>
      <c r="Q364" s="612"/>
      <c r="R364" s="612"/>
      <c r="S364" s="612"/>
      <c r="T364" s="612"/>
      <c r="U364" s="612"/>
    </row>
    <row r="365" spans="1:21" ht="15.75">
      <c r="A365" s="328"/>
      <c r="B365" t="s">
        <v>1545</v>
      </c>
      <c r="C365" s="24" t="s">
        <v>332</v>
      </c>
      <c r="D365" s="95" t="s">
        <v>1572</v>
      </c>
      <c r="E365" s="95"/>
      <c r="F365" s="242">
        <f t="shared" si="32"/>
        <v>7.177586206896551</v>
      </c>
      <c r="G365" s="6">
        <v>181</v>
      </c>
      <c r="H365" s="7">
        <f t="shared" si="33"/>
        <v>208.14999999999998</v>
      </c>
      <c r="I365" s="272">
        <f t="shared" si="34"/>
        <v>228.965</v>
      </c>
      <c r="J365" s="210"/>
      <c r="K365" s="282">
        <f t="shared" si="28"/>
        <v>0</v>
      </c>
      <c r="L365" s="225"/>
      <c r="M365" s="612"/>
      <c r="N365" s="612"/>
      <c r="O365" s="612"/>
      <c r="P365" s="612"/>
      <c r="Q365" s="612"/>
      <c r="R365" s="612"/>
      <c r="S365" s="612"/>
      <c r="T365" s="612"/>
      <c r="U365" s="612"/>
    </row>
    <row r="366" spans="1:21" ht="15.75">
      <c r="A366" s="328"/>
      <c r="B366" t="s">
        <v>997</v>
      </c>
      <c r="C366" s="24" t="s">
        <v>333</v>
      </c>
      <c r="D366" s="95" t="s">
        <v>1572</v>
      </c>
      <c r="E366" s="95"/>
      <c r="F366" s="242">
        <f t="shared" si="32"/>
        <v>7.772413793103447</v>
      </c>
      <c r="G366" s="6">
        <v>196</v>
      </c>
      <c r="H366" s="7">
        <f t="shared" si="33"/>
        <v>225.39999999999998</v>
      </c>
      <c r="I366" s="272">
        <f t="shared" si="34"/>
        <v>247.94</v>
      </c>
      <c r="J366" s="210"/>
      <c r="K366" s="282">
        <f aca="true" t="shared" si="35" ref="K366:K417">J366*I366</f>
        <v>0</v>
      </c>
      <c r="L366" s="225"/>
      <c r="M366" s="612"/>
      <c r="N366" s="612"/>
      <c r="O366" s="612"/>
      <c r="P366" s="612"/>
      <c r="Q366" s="612"/>
      <c r="R366" s="612"/>
      <c r="S366" s="612"/>
      <c r="T366" s="612"/>
      <c r="U366" s="612"/>
    </row>
    <row r="367" spans="1:21" ht="15.75">
      <c r="A367" s="328"/>
      <c r="B367" t="s">
        <v>998</v>
      </c>
      <c r="C367" s="24" t="s">
        <v>265</v>
      </c>
      <c r="D367" s="95" t="s">
        <v>1573</v>
      </c>
      <c r="E367" s="95"/>
      <c r="F367" s="242">
        <f t="shared" si="32"/>
        <v>11.460344827586205</v>
      </c>
      <c r="G367" s="6">
        <v>289</v>
      </c>
      <c r="H367" s="7">
        <f t="shared" si="33"/>
        <v>332.34999999999997</v>
      </c>
      <c r="I367" s="272">
        <f t="shared" si="34"/>
        <v>365.585</v>
      </c>
      <c r="J367" s="210"/>
      <c r="K367" s="282">
        <f t="shared" si="35"/>
        <v>0</v>
      </c>
      <c r="L367" s="225"/>
      <c r="M367" s="612"/>
      <c r="N367" s="612"/>
      <c r="O367" s="612"/>
      <c r="P367" s="612"/>
      <c r="Q367" s="612"/>
      <c r="R367" s="612"/>
      <c r="S367" s="612"/>
      <c r="T367" s="612"/>
      <c r="U367" s="612"/>
    </row>
    <row r="368" spans="1:21" ht="15.75">
      <c r="A368" s="328"/>
      <c r="B368" t="s">
        <v>999</v>
      </c>
      <c r="C368" s="24" t="s">
        <v>334</v>
      </c>
      <c r="D368" s="95" t="s">
        <v>1573</v>
      </c>
      <c r="E368" s="95"/>
      <c r="F368" s="242">
        <f t="shared" si="32"/>
        <v>12.134482758620688</v>
      </c>
      <c r="G368" s="6">
        <v>306</v>
      </c>
      <c r="H368" s="7">
        <f t="shared" si="33"/>
        <v>351.9</v>
      </c>
      <c r="I368" s="272">
        <f t="shared" si="34"/>
        <v>387.09000000000003</v>
      </c>
      <c r="J368" s="210"/>
      <c r="K368" s="282">
        <f t="shared" si="35"/>
        <v>0</v>
      </c>
      <c r="L368" s="225"/>
      <c r="M368" s="612"/>
      <c r="N368" s="612"/>
      <c r="O368" s="612"/>
      <c r="P368" s="612"/>
      <c r="Q368" s="612"/>
      <c r="R368" s="612"/>
      <c r="S368" s="612"/>
      <c r="T368" s="612"/>
      <c r="U368" s="612"/>
    </row>
    <row r="369" spans="1:21" ht="15.75">
      <c r="A369" s="328"/>
      <c r="B369" t="s">
        <v>1554</v>
      </c>
      <c r="C369" s="24" t="s">
        <v>335</v>
      </c>
      <c r="D369" s="95" t="s">
        <v>1574</v>
      </c>
      <c r="E369" s="95"/>
      <c r="F369" s="242">
        <f t="shared" si="32"/>
        <v>12.887931034482756</v>
      </c>
      <c r="G369" s="6">
        <v>325</v>
      </c>
      <c r="H369" s="7">
        <f t="shared" si="33"/>
        <v>373.74999999999994</v>
      </c>
      <c r="I369" s="272">
        <f t="shared" si="34"/>
        <v>411.12499999999994</v>
      </c>
      <c r="J369" s="210"/>
      <c r="K369" s="282">
        <f t="shared" si="35"/>
        <v>0</v>
      </c>
      <c r="L369" s="225"/>
      <c r="M369" s="421"/>
      <c r="N369" s="421"/>
      <c r="O369" s="421"/>
      <c r="P369" s="421"/>
      <c r="Q369" s="421"/>
      <c r="R369" s="421"/>
      <c r="S369" s="421"/>
      <c r="T369" s="421"/>
      <c r="U369" s="421"/>
    </row>
    <row r="370" spans="1:21" ht="15.75">
      <c r="A370" s="328"/>
      <c r="B370" t="s">
        <v>1625</v>
      </c>
      <c r="C370" s="24" t="s">
        <v>337</v>
      </c>
      <c r="D370" s="95" t="s">
        <v>1573</v>
      </c>
      <c r="E370" s="95"/>
      <c r="F370" s="242">
        <f t="shared" si="32"/>
        <v>14.275862068965516</v>
      </c>
      <c r="G370" s="6">
        <v>360</v>
      </c>
      <c r="H370" s="7">
        <f t="shared" si="33"/>
        <v>413.99999999999994</v>
      </c>
      <c r="I370" s="272">
        <f t="shared" si="34"/>
        <v>455.4</v>
      </c>
      <c r="J370" s="210"/>
      <c r="K370" s="282">
        <f t="shared" si="35"/>
        <v>0</v>
      </c>
      <c r="L370" s="225"/>
      <c r="M370" s="421"/>
      <c r="N370" s="421"/>
      <c r="O370" s="421"/>
      <c r="P370" s="421"/>
      <c r="Q370" s="421"/>
      <c r="R370" s="421"/>
      <c r="S370" s="421"/>
      <c r="T370" s="421"/>
      <c r="U370" s="421"/>
    </row>
    <row r="371" spans="1:21" ht="15.75">
      <c r="A371" s="328"/>
      <c r="B371" t="s">
        <v>1627</v>
      </c>
      <c r="C371" s="24" t="s">
        <v>1628</v>
      </c>
      <c r="D371" s="95" t="s">
        <v>1574</v>
      </c>
      <c r="E371" s="95"/>
      <c r="F371" s="242">
        <f t="shared" si="32"/>
        <v>16.932758620689654</v>
      </c>
      <c r="G371" s="6">
        <v>427</v>
      </c>
      <c r="H371" s="7">
        <f t="shared" si="33"/>
        <v>491.04999999999995</v>
      </c>
      <c r="I371" s="272">
        <f t="shared" si="34"/>
        <v>540.155</v>
      </c>
      <c r="J371" s="210"/>
      <c r="K371" s="282">
        <f t="shared" si="35"/>
        <v>0</v>
      </c>
      <c r="L371" s="225"/>
      <c r="M371" s="421"/>
      <c r="N371" s="421"/>
      <c r="O371" s="421"/>
      <c r="P371" s="421"/>
      <c r="Q371" s="421"/>
      <c r="R371" s="421"/>
      <c r="S371" s="421"/>
      <c r="T371" s="421"/>
      <c r="U371" s="421"/>
    </row>
    <row r="372" spans="1:21" ht="15.75">
      <c r="A372" s="328"/>
      <c r="B372" t="s">
        <v>763</v>
      </c>
      <c r="C372" s="24" t="s">
        <v>762</v>
      </c>
      <c r="D372" s="95" t="s">
        <v>1574</v>
      </c>
      <c r="E372" s="95"/>
      <c r="F372" s="242">
        <f t="shared" si="32"/>
        <v>18.360344827586204</v>
      </c>
      <c r="G372" s="6">
        <v>463</v>
      </c>
      <c r="H372" s="7">
        <f t="shared" si="33"/>
        <v>532.4499999999999</v>
      </c>
      <c r="I372" s="272">
        <f t="shared" si="34"/>
        <v>585.6949999999999</v>
      </c>
      <c r="J372" s="210"/>
      <c r="K372" s="282">
        <f t="shared" si="35"/>
        <v>0</v>
      </c>
      <c r="L372" s="225"/>
      <c r="M372" s="421"/>
      <c r="N372" s="421"/>
      <c r="O372" s="421"/>
      <c r="P372" s="421"/>
      <c r="Q372" s="421"/>
      <c r="R372" s="421"/>
      <c r="S372" s="421"/>
      <c r="T372" s="421"/>
      <c r="U372" s="421"/>
    </row>
    <row r="373" spans="1:21" ht="15.75">
      <c r="A373" s="328"/>
      <c r="B373" t="s">
        <v>1330</v>
      </c>
      <c r="C373" s="24" t="s">
        <v>1316</v>
      </c>
      <c r="D373" s="95" t="s">
        <v>1574</v>
      </c>
      <c r="E373" s="95"/>
      <c r="F373" s="242">
        <f t="shared" si="32"/>
        <v>21.175862068965515</v>
      </c>
      <c r="G373" s="6">
        <v>534</v>
      </c>
      <c r="H373" s="7">
        <f t="shared" si="33"/>
        <v>614.0999999999999</v>
      </c>
      <c r="I373" s="272">
        <f t="shared" si="34"/>
        <v>675.51</v>
      </c>
      <c r="J373" s="210"/>
      <c r="K373" s="282">
        <f t="shared" si="35"/>
        <v>0</v>
      </c>
      <c r="L373" s="225"/>
      <c r="M373" s="421"/>
      <c r="N373" s="421"/>
      <c r="O373" s="421"/>
      <c r="P373" s="421"/>
      <c r="Q373" s="421"/>
      <c r="R373" s="421"/>
      <c r="S373" s="421"/>
      <c r="T373" s="421"/>
      <c r="U373" s="421"/>
    </row>
    <row r="374" spans="1:21" ht="15.75">
      <c r="A374" s="328"/>
      <c r="B374" t="s">
        <v>1000</v>
      </c>
      <c r="C374" s="24" t="s">
        <v>340</v>
      </c>
      <c r="D374" s="95" t="s">
        <v>1575</v>
      </c>
      <c r="E374" s="95"/>
      <c r="F374" s="242">
        <f t="shared" si="32"/>
        <v>13.95862068965517</v>
      </c>
      <c r="G374" s="6">
        <v>352</v>
      </c>
      <c r="H374" s="7">
        <f t="shared" si="33"/>
        <v>404.79999999999995</v>
      </c>
      <c r="I374" s="272">
        <f t="shared" si="34"/>
        <v>445.28</v>
      </c>
      <c r="J374" s="210"/>
      <c r="K374" s="282">
        <f t="shared" si="35"/>
        <v>0</v>
      </c>
      <c r="L374" s="225"/>
      <c r="M374" s="421"/>
      <c r="N374" s="421"/>
      <c r="O374" s="421"/>
      <c r="P374" s="421"/>
      <c r="Q374" s="421"/>
      <c r="R374" s="421"/>
      <c r="S374" s="421"/>
      <c r="T374" s="421"/>
      <c r="U374" s="421"/>
    </row>
    <row r="375" spans="1:21" ht="15.75">
      <c r="A375" s="328"/>
      <c r="B375" t="s">
        <v>1001</v>
      </c>
      <c r="C375" s="24" t="s">
        <v>341</v>
      </c>
      <c r="D375" s="95" t="s">
        <v>1575</v>
      </c>
      <c r="E375" s="95"/>
      <c r="F375" s="242">
        <f t="shared" si="32"/>
        <v>14.751724137931033</v>
      </c>
      <c r="G375" s="6">
        <v>372</v>
      </c>
      <c r="H375" s="7">
        <f t="shared" si="33"/>
        <v>427.79999999999995</v>
      </c>
      <c r="I375" s="272">
        <f t="shared" si="34"/>
        <v>470.58</v>
      </c>
      <c r="J375" s="210"/>
      <c r="K375" s="282">
        <f t="shared" si="35"/>
        <v>0</v>
      </c>
      <c r="L375" s="225"/>
      <c r="M375" s="421"/>
      <c r="N375" s="421"/>
      <c r="O375" s="421"/>
      <c r="P375" s="421"/>
      <c r="Q375" s="421"/>
      <c r="R375" s="421"/>
      <c r="S375" s="421"/>
      <c r="T375" s="421"/>
      <c r="U375" s="421"/>
    </row>
    <row r="376" spans="1:12" ht="15.75">
      <c r="A376" s="328"/>
      <c r="B376" t="s">
        <v>1002</v>
      </c>
      <c r="C376" s="24" t="s">
        <v>342</v>
      </c>
      <c r="D376" s="95" t="s">
        <v>1575</v>
      </c>
      <c r="E376" s="95"/>
      <c r="F376" s="242">
        <f t="shared" si="32"/>
        <v>15.505172413793103</v>
      </c>
      <c r="G376" s="6">
        <v>391</v>
      </c>
      <c r="H376" s="7">
        <f t="shared" si="33"/>
        <v>449.65</v>
      </c>
      <c r="I376" s="272">
        <f t="shared" si="34"/>
        <v>494.615</v>
      </c>
      <c r="J376" s="210"/>
      <c r="K376" s="282">
        <f t="shared" si="35"/>
        <v>0</v>
      </c>
      <c r="L376" s="225"/>
    </row>
    <row r="377" spans="1:12" ht="15.75">
      <c r="A377" s="328"/>
      <c r="B377" t="s">
        <v>1617</v>
      </c>
      <c r="C377" s="24" t="s">
        <v>344</v>
      </c>
      <c r="D377" s="95" t="s">
        <v>1575</v>
      </c>
      <c r="E377" s="95"/>
      <c r="F377" s="242">
        <f t="shared" si="32"/>
        <v>17.01206896551724</v>
      </c>
      <c r="G377" s="6">
        <v>429</v>
      </c>
      <c r="H377" s="7">
        <f t="shared" si="33"/>
        <v>493.34999999999997</v>
      </c>
      <c r="I377" s="272">
        <f t="shared" si="34"/>
        <v>542.6850000000001</v>
      </c>
      <c r="J377" s="210"/>
      <c r="K377" s="282">
        <f t="shared" si="35"/>
        <v>0</v>
      </c>
      <c r="L377" s="225"/>
    </row>
    <row r="378" spans="1:12" ht="15.75">
      <c r="A378" s="328"/>
      <c r="B378" t="s">
        <v>1173</v>
      </c>
      <c r="C378" s="24" t="s">
        <v>1601</v>
      </c>
      <c r="D378" s="95" t="s">
        <v>1576</v>
      </c>
      <c r="E378" s="95"/>
      <c r="F378" s="242">
        <f t="shared" si="32"/>
        <v>20.50172413793103</v>
      </c>
      <c r="G378" s="6">
        <v>517</v>
      </c>
      <c r="H378" s="7">
        <f t="shared" si="33"/>
        <v>594.55</v>
      </c>
      <c r="I378" s="272">
        <f t="shared" si="34"/>
        <v>654.005</v>
      </c>
      <c r="J378" s="210"/>
      <c r="K378" s="282">
        <f t="shared" si="35"/>
        <v>0</v>
      </c>
      <c r="L378" s="225"/>
    </row>
    <row r="379" spans="1:12" ht="15.75">
      <c r="A379" s="328"/>
      <c r="B379" t="s">
        <v>1174</v>
      </c>
      <c r="C379" s="24" t="s">
        <v>1605</v>
      </c>
      <c r="D379" s="95" t="s">
        <v>1576</v>
      </c>
      <c r="E379" s="95"/>
      <c r="F379" s="242">
        <f t="shared" si="32"/>
        <v>21.2551724137931</v>
      </c>
      <c r="G379" s="6">
        <v>536</v>
      </c>
      <c r="H379" s="7">
        <f t="shared" si="33"/>
        <v>616.4</v>
      </c>
      <c r="I379" s="272">
        <f t="shared" si="34"/>
        <v>678.0400000000001</v>
      </c>
      <c r="J379" s="210"/>
      <c r="K379" s="282">
        <f t="shared" si="35"/>
        <v>0</v>
      </c>
      <c r="L379" s="225"/>
    </row>
    <row r="380" spans="1:12" ht="15.75">
      <c r="A380" s="328"/>
      <c r="B380" t="s">
        <v>1003</v>
      </c>
      <c r="C380" s="24" t="s">
        <v>345</v>
      </c>
      <c r="D380" s="95" t="s">
        <v>1575</v>
      </c>
      <c r="E380" s="95"/>
      <c r="F380" s="242">
        <f t="shared" si="32"/>
        <v>15.86206896551724</v>
      </c>
      <c r="G380" s="6">
        <v>400</v>
      </c>
      <c r="H380" s="7">
        <f t="shared" si="33"/>
        <v>459.99999999999994</v>
      </c>
      <c r="I380" s="272">
        <f t="shared" si="34"/>
        <v>506</v>
      </c>
      <c r="J380" s="210"/>
      <c r="K380" s="282">
        <f t="shared" si="35"/>
        <v>0</v>
      </c>
      <c r="L380" s="225"/>
    </row>
    <row r="381" spans="1:12" ht="15.75">
      <c r="A381" s="328"/>
      <c r="B381" t="s">
        <v>796</v>
      </c>
      <c r="C381" s="24" t="s">
        <v>346</v>
      </c>
      <c r="D381" s="95" t="s">
        <v>1575</v>
      </c>
      <c r="E381" s="95"/>
      <c r="F381" s="242">
        <f t="shared" si="32"/>
        <v>16.694827586206895</v>
      </c>
      <c r="G381" s="6">
        <v>421</v>
      </c>
      <c r="H381" s="7">
        <f t="shared" si="33"/>
        <v>484.15</v>
      </c>
      <c r="I381" s="272">
        <f t="shared" si="34"/>
        <v>532.565</v>
      </c>
      <c r="J381" s="210"/>
      <c r="K381" s="282">
        <f t="shared" si="35"/>
        <v>0</v>
      </c>
      <c r="L381" s="225"/>
    </row>
    <row r="382" spans="1:12" ht="15.75">
      <c r="A382" s="328"/>
      <c r="B382" t="s">
        <v>1555</v>
      </c>
      <c r="C382" s="24" t="s">
        <v>348</v>
      </c>
      <c r="D382" s="95" t="s">
        <v>1575</v>
      </c>
      <c r="E382" s="95"/>
      <c r="F382" s="242">
        <f t="shared" si="32"/>
        <v>18.360344827586204</v>
      </c>
      <c r="G382" s="6">
        <v>463</v>
      </c>
      <c r="H382" s="7">
        <f t="shared" si="33"/>
        <v>532.4499999999999</v>
      </c>
      <c r="I382" s="272">
        <f t="shared" si="34"/>
        <v>585.6949999999999</v>
      </c>
      <c r="J382" s="210"/>
      <c r="K382" s="282">
        <f t="shared" si="35"/>
        <v>0</v>
      </c>
      <c r="L382" s="225"/>
    </row>
    <row r="383" spans="1:12" ht="15.75">
      <c r="A383" s="328"/>
      <c r="B383" t="s">
        <v>797</v>
      </c>
      <c r="C383" s="24" t="s">
        <v>1422</v>
      </c>
      <c r="D383" s="95"/>
      <c r="E383" s="95"/>
      <c r="F383" s="242">
        <f t="shared" si="32"/>
        <v>29.225862068965515</v>
      </c>
      <c r="G383" s="6">
        <v>737</v>
      </c>
      <c r="H383" s="7">
        <f t="shared" si="33"/>
        <v>847.55</v>
      </c>
      <c r="I383" s="272">
        <f t="shared" si="34"/>
        <v>932.3050000000001</v>
      </c>
      <c r="J383" s="210"/>
      <c r="K383" s="282">
        <f t="shared" si="35"/>
        <v>0</v>
      </c>
      <c r="L383" s="225"/>
    </row>
    <row r="384" spans="1:12" ht="15.75">
      <c r="A384" s="328"/>
      <c r="B384" t="s">
        <v>1004</v>
      </c>
      <c r="C384" s="24" t="s">
        <v>394</v>
      </c>
      <c r="D384" s="95" t="s">
        <v>1575</v>
      </c>
      <c r="E384" s="95"/>
      <c r="F384" s="242">
        <f t="shared" si="32"/>
        <v>17.88448275862069</v>
      </c>
      <c r="G384" s="6">
        <v>451</v>
      </c>
      <c r="H384" s="7">
        <f t="shared" si="33"/>
        <v>518.65</v>
      </c>
      <c r="I384" s="272">
        <f t="shared" si="34"/>
        <v>570.515</v>
      </c>
      <c r="J384" s="210"/>
      <c r="K384" s="282">
        <f t="shared" si="35"/>
        <v>0</v>
      </c>
      <c r="L384" s="225"/>
    </row>
    <row r="385" spans="1:12" ht="15.75">
      <c r="A385" s="328"/>
      <c r="B385" t="s">
        <v>1701</v>
      </c>
      <c r="C385" s="24" t="s">
        <v>395</v>
      </c>
      <c r="D385" s="95" t="s">
        <v>1575</v>
      </c>
      <c r="E385" s="95"/>
      <c r="F385" s="242">
        <f t="shared" si="32"/>
        <v>18.756896551724136</v>
      </c>
      <c r="G385" s="6">
        <v>473</v>
      </c>
      <c r="H385" s="7">
        <f t="shared" si="33"/>
        <v>543.9499999999999</v>
      </c>
      <c r="I385" s="272">
        <f t="shared" si="34"/>
        <v>598.345</v>
      </c>
      <c r="J385" s="210"/>
      <c r="K385" s="282">
        <f t="shared" si="35"/>
        <v>0</v>
      </c>
      <c r="L385" s="225"/>
    </row>
    <row r="386" spans="1:12" ht="15.75">
      <c r="A386" s="328"/>
      <c r="B386" t="s">
        <v>1175</v>
      </c>
      <c r="C386" s="24" t="s">
        <v>266</v>
      </c>
      <c r="D386" s="95" t="s">
        <v>1575</v>
      </c>
      <c r="E386" s="95"/>
      <c r="F386" s="242">
        <f t="shared" si="32"/>
        <v>19.70862068965517</v>
      </c>
      <c r="G386" s="6">
        <v>497</v>
      </c>
      <c r="H386" s="7">
        <f t="shared" si="33"/>
        <v>571.55</v>
      </c>
      <c r="I386" s="272">
        <f t="shared" si="34"/>
        <v>628.705</v>
      </c>
      <c r="J386" s="210"/>
      <c r="K386" s="282">
        <f t="shared" si="35"/>
        <v>0</v>
      </c>
      <c r="L386" s="225"/>
    </row>
    <row r="387" spans="1:12" ht="15.75">
      <c r="A387" s="328"/>
      <c r="B387" t="s">
        <v>798</v>
      </c>
      <c r="C387" s="24" t="s">
        <v>6</v>
      </c>
      <c r="D387" s="95"/>
      <c r="E387" s="95"/>
      <c r="F387" s="242">
        <f t="shared" si="32"/>
        <v>20.581034482758618</v>
      </c>
      <c r="G387" s="6">
        <v>519</v>
      </c>
      <c r="H387" s="7">
        <f t="shared" si="33"/>
        <v>596.8499999999999</v>
      </c>
      <c r="I387" s="272">
        <f t="shared" si="34"/>
        <v>656.535</v>
      </c>
      <c r="J387" s="210"/>
      <c r="K387" s="282">
        <f t="shared" si="35"/>
        <v>0</v>
      </c>
      <c r="L387" s="225"/>
    </row>
    <row r="388" spans="1:12" ht="15.75">
      <c r="A388" s="328"/>
      <c r="B388" t="s">
        <v>1005</v>
      </c>
      <c r="C388" s="24" t="s">
        <v>254</v>
      </c>
      <c r="D388" s="95" t="s">
        <v>1576</v>
      </c>
      <c r="E388" s="95"/>
      <c r="F388" s="242">
        <f t="shared" si="32"/>
        <v>27.36206896551724</v>
      </c>
      <c r="G388" s="6">
        <v>690</v>
      </c>
      <c r="H388" s="7">
        <f t="shared" si="33"/>
        <v>793.4999999999999</v>
      </c>
      <c r="I388" s="272">
        <f t="shared" si="34"/>
        <v>872.8499999999999</v>
      </c>
      <c r="J388" s="210"/>
      <c r="K388" s="282">
        <f t="shared" si="35"/>
        <v>0</v>
      </c>
      <c r="L388" s="225"/>
    </row>
    <row r="389" spans="1:12" ht="15.75">
      <c r="A389" s="328"/>
      <c r="B389" t="s">
        <v>1176</v>
      </c>
      <c r="C389" s="24" t="s">
        <v>1603</v>
      </c>
      <c r="D389" s="95" t="s">
        <v>1576</v>
      </c>
      <c r="E389" s="95"/>
      <c r="F389" s="242">
        <f t="shared" si="32"/>
        <v>24.110344827586204</v>
      </c>
      <c r="G389" s="6">
        <v>608</v>
      </c>
      <c r="H389" s="7">
        <f t="shared" si="33"/>
        <v>699.1999999999999</v>
      </c>
      <c r="I389" s="272">
        <f t="shared" si="34"/>
        <v>769.12</v>
      </c>
      <c r="J389" s="210"/>
      <c r="K389" s="282">
        <f t="shared" si="35"/>
        <v>0</v>
      </c>
      <c r="L389" s="225"/>
    </row>
    <row r="390" spans="1:12" ht="15.75">
      <c r="A390" s="328"/>
      <c r="B390" t="s">
        <v>1331</v>
      </c>
      <c r="C390" s="24" t="s">
        <v>528</v>
      </c>
      <c r="D390" s="95" t="s">
        <v>1575</v>
      </c>
      <c r="E390" s="95"/>
      <c r="F390" s="242">
        <f t="shared" si="32"/>
        <v>22.643103448275863</v>
      </c>
      <c r="G390" s="6">
        <v>571</v>
      </c>
      <c r="H390" s="7">
        <f t="shared" si="33"/>
        <v>656.65</v>
      </c>
      <c r="I390" s="272">
        <f t="shared" si="34"/>
        <v>722.315</v>
      </c>
      <c r="J390" s="210"/>
      <c r="K390" s="282">
        <f t="shared" si="35"/>
        <v>0</v>
      </c>
      <c r="L390" s="225"/>
    </row>
    <row r="391" spans="1:12" ht="15.75">
      <c r="A391" s="328"/>
      <c r="B391" t="s">
        <v>799</v>
      </c>
      <c r="C391" s="24" t="s">
        <v>737</v>
      </c>
      <c r="D391" s="95"/>
      <c r="E391" s="95"/>
      <c r="F391" s="242">
        <f t="shared" si="32"/>
        <v>28.393103448275863</v>
      </c>
      <c r="G391" s="6">
        <v>716</v>
      </c>
      <c r="H391" s="7">
        <f t="shared" si="33"/>
        <v>823.4</v>
      </c>
      <c r="I391" s="272">
        <f t="shared" si="34"/>
        <v>905.74</v>
      </c>
      <c r="J391" s="210"/>
      <c r="K391" s="282">
        <f t="shared" si="35"/>
        <v>0</v>
      </c>
      <c r="L391" s="225"/>
    </row>
    <row r="392" spans="1:12" ht="15.75">
      <c r="A392" s="328"/>
      <c r="B392" t="s">
        <v>800</v>
      </c>
      <c r="C392" s="24" t="s">
        <v>7</v>
      </c>
      <c r="D392" s="95"/>
      <c r="E392" s="95"/>
      <c r="F392" s="242">
        <f t="shared" si="32"/>
        <v>32.55689655172414</v>
      </c>
      <c r="G392" s="6">
        <v>821</v>
      </c>
      <c r="H392" s="7">
        <f t="shared" si="33"/>
        <v>944.15</v>
      </c>
      <c r="I392" s="272">
        <f t="shared" si="34"/>
        <v>1038.565</v>
      </c>
      <c r="J392" s="210"/>
      <c r="K392" s="282">
        <f t="shared" si="35"/>
        <v>0</v>
      </c>
      <c r="L392" s="225"/>
    </row>
    <row r="393" spans="1:12" ht="15.75">
      <c r="A393" s="328"/>
      <c r="C393" s="24" t="s">
        <v>268</v>
      </c>
      <c r="D393" s="95"/>
      <c r="E393" s="95"/>
      <c r="F393" s="242">
        <f t="shared" si="32"/>
        <v>27.322413793103443</v>
      </c>
      <c r="G393" s="6">
        <v>689</v>
      </c>
      <c r="H393" s="7">
        <f t="shared" si="33"/>
        <v>792.3499999999999</v>
      </c>
      <c r="I393" s="272">
        <f t="shared" si="34"/>
        <v>871.5849999999999</v>
      </c>
      <c r="J393" s="210"/>
      <c r="K393" s="282">
        <f t="shared" si="35"/>
        <v>0</v>
      </c>
      <c r="L393" s="225"/>
    </row>
    <row r="394" spans="1:12" ht="15.75">
      <c r="A394" s="328"/>
      <c r="B394" t="s">
        <v>1332</v>
      </c>
      <c r="C394" s="24" t="s">
        <v>1314</v>
      </c>
      <c r="D394" s="95" t="s">
        <v>1576</v>
      </c>
      <c r="E394" s="95"/>
      <c r="F394" s="242">
        <f t="shared" si="32"/>
        <v>34.38103448275862</v>
      </c>
      <c r="G394" s="6">
        <v>867</v>
      </c>
      <c r="H394" s="7">
        <f t="shared" si="33"/>
        <v>997.05</v>
      </c>
      <c r="I394" s="272">
        <f t="shared" si="34"/>
        <v>1096.755</v>
      </c>
      <c r="J394" s="210"/>
      <c r="K394" s="282">
        <f t="shared" si="35"/>
        <v>0</v>
      </c>
      <c r="L394" s="225"/>
    </row>
    <row r="395" spans="1:12" ht="15.75">
      <c r="A395" s="328"/>
      <c r="B395" t="s">
        <v>1333</v>
      </c>
      <c r="C395" s="24" t="s">
        <v>1315</v>
      </c>
      <c r="D395" s="95" t="s">
        <v>1576</v>
      </c>
      <c r="E395" s="95"/>
      <c r="F395" s="242">
        <f t="shared" si="32"/>
        <v>35.33275862068965</v>
      </c>
      <c r="G395" s="6">
        <v>891</v>
      </c>
      <c r="H395" s="7">
        <f t="shared" si="33"/>
        <v>1024.6499999999999</v>
      </c>
      <c r="I395" s="272">
        <f t="shared" si="34"/>
        <v>1127.115</v>
      </c>
      <c r="J395" s="210"/>
      <c r="K395" s="282">
        <f t="shared" si="35"/>
        <v>0</v>
      </c>
      <c r="L395" s="225"/>
    </row>
    <row r="396" spans="1:12" ht="15.75">
      <c r="A396" s="328"/>
      <c r="B396" t="s">
        <v>1335</v>
      </c>
      <c r="C396" s="24" t="s">
        <v>1317</v>
      </c>
      <c r="D396" s="95" t="s">
        <v>1575</v>
      </c>
      <c r="E396" s="95"/>
      <c r="F396" s="242">
        <f t="shared" si="32"/>
        <v>30.217241379310344</v>
      </c>
      <c r="G396" s="6">
        <v>762</v>
      </c>
      <c r="H396" s="7">
        <f t="shared" si="33"/>
        <v>876.3</v>
      </c>
      <c r="I396" s="272">
        <f t="shared" si="34"/>
        <v>963.9300000000001</v>
      </c>
      <c r="J396" s="210"/>
      <c r="K396" s="282">
        <f t="shared" si="35"/>
        <v>0</v>
      </c>
      <c r="L396" s="225"/>
    </row>
    <row r="397" spans="1:12" ht="15.75">
      <c r="A397" s="328"/>
      <c r="B397" t="s">
        <v>1319</v>
      </c>
      <c r="C397" s="24" t="s">
        <v>1318</v>
      </c>
      <c r="D397" s="95" t="s">
        <v>1576</v>
      </c>
      <c r="E397" s="95"/>
      <c r="F397" s="242">
        <f t="shared" si="32"/>
        <v>35.01551724137931</v>
      </c>
      <c r="G397" s="6">
        <v>883</v>
      </c>
      <c r="H397" s="7">
        <f t="shared" si="33"/>
        <v>1015.4499999999999</v>
      </c>
      <c r="I397" s="272">
        <f t="shared" si="34"/>
        <v>1116.9950000000001</v>
      </c>
      <c r="J397" s="210"/>
      <c r="K397" s="282">
        <f t="shared" si="35"/>
        <v>0</v>
      </c>
      <c r="L397" s="225"/>
    </row>
    <row r="398" spans="1:12" ht="15.75">
      <c r="A398" s="328"/>
      <c r="B398" t="s">
        <v>1177</v>
      </c>
      <c r="C398" s="24" t="s">
        <v>1594</v>
      </c>
      <c r="D398" s="95" t="s">
        <v>1576</v>
      </c>
      <c r="E398" s="95"/>
      <c r="F398" s="242">
        <f t="shared" si="32"/>
        <v>38.86206896551724</v>
      </c>
      <c r="G398" s="6">
        <v>980</v>
      </c>
      <c r="H398" s="7">
        <f t="shared" si="33"/>
        <v>1127</v>
      </c>
      <c r="I398" s="272">
        <f t="shared" si="34"/>
        <v>1239.7</v>
      </c>
      <c r="J398" s="210"/>
      <c r="K398" s="282">
        <f t="shared" si="35"/>
        <v>0</v>
      </c>
      <c r="L398" s="225"/>
    </row>
    <row r="399" spans="1:12" ht="15.75">
      <c r="A399" s="328"/>
      <c r="B399" t="s">
        <v>1178</v>
      </c>
      <c r="C399" s="24" t="s">
        <v>1595</v>
      </c>
      <c r="D399" s="95" t="s">
        <v>1576</v>
      </c>
      <c r="E399" s="95"/>
      <c r="F399" s="242">
        <f t="shared" si="32"/>
        <v>40.56724137931034</v>
      </c>
      <c r="G399" s="6">
        <v>1023</v>
      </c>
      <c r="H399" s="7">
        <f t="shared" si="33"/>
        <v>1176.4499999999998</v>
      </c>
      <c r="I399" s="272">
        <f t="shared" si="34"/>
        <v>1294.0949999999998</v>
      </c>
      <c r="J399" s="210"/>
      <c r="K399" s="282">
        <f t="shared" si="35"/>
        <v>0</v>
      </c>
      <c r="L399" s="225"/>
    </row>
    <row r="400" spans="1:12" ht="15.75">
      <c r="A400" s="328"/>
      <c r="B400" t="s">
        <v>1179</v>
      </c>
      <c r="C400" s="24" t="s">
        <v>1596</v>
      </c>
      <c r="D400" s="95" t="s">
        <v>1576</v>
      </c>
      <c r="E400" s="95"/>
      <c r="F400" s="242">
        <f t="shared" si="32"/>
        <v>42.31206896551724</v>
      </c>
      <c r="G400" s="6">
        <v>1067</v>
      </c>
      <c r="H400" s="7">
        <f t="shared" si="33"/>
        <v>1227.05</v>
      </c>
      <c r="I400" s="272">
        <f t="shared" si="34"/>
        <v>1349.755</v>
      </c>
      <c r="J400" s="210"/>
      <c r="K400" s="282">
        <f t="shared" si="35"/>
        <v>0</v>
      </c>
      <c r="L400" s="225"/>
    </row>
    <row r="401" spans="1:12" ht="15.75">
      <c r="A401" s="328"/>
      <c r="B401" t="s">
        <v>1180</v>
      </c>
      <c r="C401" s="24" t="s">
        <v>1602</v>
      </c>
      <c r="D401" s="95" t="s">
        <v>1576</v>
      </c>
      <c r="E401" s="95"/>
      <c r="F401" s="242">
        <f t="shared" si="32"/>
        <v>45.32586206896551</v>
      </c>
      <c r="G401" s="6">
        <v>1143</v>
      </c>
      <c r="H401" s="7">
        <f t="shared" si="33"/>
        <v>1314.4499999999998</v>
      </c>
      <c r="I401" s="272">
        <f t="shared" si="34"/>
        <v>1445.895</v>
      </c>
      <c r="J401" s="210"/>
      <c r="K401" s="282">
        <f t="shared" si="35"/>
        <v>0</v>
      </c>
      <c r="L401" s="225"/>
    </row>
    <row r="402" spans="1:12" ht="16.5" thickBot="1">
      <c r="A402" s="328"/>
      <c r="B402" t="s">
        <v>1305</v>
      </c>
      <c r="C402" s="143" t="s">
        <v>256</v>
      </c>
      <c r="D402" s="200" t="s">
        <v>1577</v>
      </c>
      <c r="E402" s="200"/>
      <c r="F402" s="243">
        <f>H402/A3</f>
        <v>49.76724137931034</v>
      </c>
      <c r="G402" s="27">
        <v>1255</v>
      </c>
      <c r="H402" s="28">
        <f t="shared" si="33"/>
        <v>1443.25</v>
      </c>
      <c r="I402" s="281">
        <f t="shared" si="34"/>
        <v>1587.575</v>
      </c>
      <c r="J402" s="210"/>
      <c r="K402" s="282">
        <f t="shared" si="35"/>
        <v>0</v>
      </c>
      <c r="L402" s="225"/>
    </row>
    <row r="403" spans="2:11" ht="15">
      <c r="B403" s="2"/>
      <c r="C403" s="22"/>
      <c r="D403" s="22"/>
      <c r="E403" s="22"/>
      <c r="F403" s="22"/>
      <c r="G403" s="22"/>
      <c r="H403" s="23"/>
      <c r="I403" s="5"/>
      <c r="J403" s="210"/>
      <c r="K403" s="282"/>
    </row>
    <row r="404" spans="2:11" ht="15.75" thickBot="1">
      <c r="B404" s="2"/>
      <c r="C404" s="9"/>
      <c r="D404" s="22"/>
      <c r="E404" s="22"/>
      <c r="F404" s="22"/>
      <c r="G404" s="6"/>
      <c r="H404" s="7"/>
      <c r="I404" s="8"/>
      <c r="J404" s="210"/>
      <c r="K404" s="282"/>
    </row>
    <row r="405" spans="2:11" ht="25.5" customHeight="1" thickBot="1">
      <c r="B405" s="467" t="s">
        <v>599</v>
      </c>
      <c r="C405" s="526" t="s">
        <v>94</v>
      </c>
      <c r="D405" s="478" t="s">
        <v>55</v>
      </c>
      <c r="E405" s="478"/>
      <c r="F405" s="478"/>
      <c r="G405" s="478"/>
      <c r="H405" s="478"/>
      <c r="I405" s="479"/>
      <c r="J405" s="210"/>
      <c r="K405" s="282"/>
    </row>
    <row r="406" spans="2:12" ht="33" customHeight="1" thickTop="1">
      <c r="B406" s="467"/>
      <c r="C406" s="527"/>
      <c r="D406" s="524" t="s">
        <v>57</v>
      </c>
      <c r="E406" s="524"/>
      <c r="F406" s="524"/>
      <c r="G406" s="524"/>
      <c r="H406" s="524"/>
      <c r="I406" s="525"/>
      <c r="J406" s="210"/>
      <c r="K406" s="282"/>
      <c r="L406" s="376"/>
    </row>
    <row r="407" spans="2:11" ht="29.25" thickBot="1">
      <c r="B407" s="467"/>
      <c r="C407" s="528"/>
      <c r="D407" s="43"/>
      <c r="E407" s="43"/>
      <c r="F407" s="348" t="s">
        <v>1702</v>
      </c>
      <c r="G407" s="238" t="s">
        <v>1615</v>
      </c>
      <c r="H407" s="239" t="s">
        <v>1616</v>
      </c>
      <c r="I407" s="240" t="s">
        <v>1618</v>
      </c>
      <c r="J407" s="210"/>
      <c r="K407" s="282"/>
    </row>
    <row r="408" spans="1:12" ht="16.5" thickTop="1">
      <c r="A408" s="328"/>
      <c r="B408" s="2" t="s">
        <v>600</v>
      </c>
      <c r="C408" s="24" t="s">
        <v>280</v>
      </c>
      <c r="D408" s="22"/>
      <c r="E408" s="22"/>
      <c r="F408" s="247">
        <f>H408/$A$3</f>
        <v>0.9021551724137931</v>
      </c>
      <c r="G408" s="341">
        <v>22.75</v>
      </c>
      <c r="H408" s="112">
        <f aca="true" t="shared" si="36" ref="H408:H425">G408*1.15</f>
        <v>26.162499999999998</v>
      </c>
      <c r="I408" s="124">
        <f>H408*1.1</f>
        <v>28.77875</v>
      </c>
      <c r="J408" s="210"/>
      <c r="K408" s="282">
        <f t="shared" si="35"/>
        <v>0</v>
      </c>
      <c r="L408" s="225"/>
    </row>
    <row r="409" spans="1:12" ht="15.75">
      <c r="A409" s="328"/>
      <c r="B409" s="2" t="s">
        <v>1018</v>
      </c>
      <c r="C409" s="24" t="s">
        <v>281</v>
      </c>
      <c r="D409" s="22"/>
      <c r="E409" s="22"/>
      <c r="F409" s="247">
        <f aca="true" t="shared" si="37" ref="F409:F424">H409/$A$3</f>
        <v>1.0016896551724137</v>
      </c>
      <c r="G409" s="341">
        <v>25.26</v>
      </c>
      <c r="H409" s="112">
        <f t="shared" si="36"/>
        <v>29.049</v>
      </c>
      <c r="I409" s="124">
        <f aca="true" t="shared" si="38" ref="I409:I425">H409*1.1</f>
        <v>31.9539</v>
      </c>
      <c r="J409" s="210"/>
      <c r="K409" s="282">
        <f t="shared" si="35"/>
        <v>0</v>
      </c>
      <c r="L409" s="225"/>
    </row>
    <row r="410" spans="1:12" ht="15.75">
      <c r="A410" s="328"/>
      <c r="B410" s="2" t="s">
        <v>1019</v>
      </c>
      <c r="C410" s="24" t="s">
        <v>287</v>
      </c>
      <c r="D410" s="22"/>
      <c r="E410" s="22"/>
      <c r="F410" s="247">
        <f t="shared" si="37"/>
        <v>1.1162931034482757</v>
      </c>
      <c r="G410" s="341">
        <v>28.15</v>
      </c>
      <c r="H410" s="112">
        <f t="shared" si="36"/>
        <v>32.372499999999995</v>
      </c>
      <c r="I410" s="124">
        <f t="shared" si="38"/>
        <v>35.60975</v>
      </c>
      <c r="J410" s="210"/>
      <c r="K410" s="282">
        <f t="shared" si="35"/>
        <v>0</v>
      </c>
      <c r="L410" s="225"/>
    </row>
    <row r="411" spans="1:12" ht="15.75">
      <c r="A411" s="328"/>
      <c r="B411" s="2" t="s">
        <v>1020</v>
      </c>
      <c r="C411" s="24" t="s">
        <v>288</v>
      </c>
      <c r="D411" s="22"/>
      <c r="E411" s="22"/>
      <c r="F411" s="247">
        <f t="shared" si="37"/>
        <v>1.230896551724138</v>
      </c>
      <c r="G411" s="341">
        <v>31.04</v>
      </c>
      <c r="H411" s="112">
        <f t="shared" si="36"/>
        <v>35.696</v>
      </c>
      <c r="I411" s="124">
        <f t="shared" si="38"/>
        <v>39.2656</v>
      </c>
      <c r="J411" s="210"/>
      <c r="K411" s="282">
        <f t="shared" si="35"/>
        <v>0</v>
      </c>
      <c r="L411" s="225"/>
    </row>
    <row r="412" spans="1:12" ht="15.75">
      <c r="A412" s="328"/>
      <c r="B412" s="2" t="s">
        <v>1021</v>
      </c>
      <c r="C412" s="24" t="s">
        <v>251</v>
      </c>
      <c r="D412" s="22"/>
      <c r="E412" s="22"/>
      <c r="F412" s="247">
        <f t="shared" si="37"/>
        <v>1.3601724137931033</v>
      </c>
      <c r="G412" s="341">
        <v>34.3</v>
      </c>
      <c r="H412" s="112">
        <f t="shared" si="36"/>
        <v>39.44499999999999</v>
      </c>
      <c r="I412" s="124">
        <f t="shared" si="38"/>
        <v>43.3895</v>
      </c>
      <c r="J412" s="210"/>
      <c r="K412" s="282">
        <f t="shared" si="35"/>
        <v>0</v>
      </c>
      <c r="L412" s="225"/>
    </row>
    <row r="413" spans="1:12" ht="15.75">
      <c r="A413" s="328"/>
      <c r="B413" s="2" t="s">
        <v>1022</v>
      </c>
      <c r="C413" s="24" t="s">
        <v>252</v>
      </c>
      <c r="D413" s="22"/>
      <c r="E413" s="22"/>
      <c r="F413" s="247">
        <f t="shared" si="37"/>
        <v>1.4910344827586206</v>
      </c>
      <c r="G413" s="341">
        <v>37.6</v>
      </c>
      <c r="H413" s="112">
        <f t="shared" si="36"/>
        <v>43.239999999999995</v>
      </c>
      <c r="I413" s="124">
        <f t="shared" si="38"/>
        <v>47.564</v>
      </c>
      <c r="J413" s="210"/>
      <c r="K413" s="282">
        <f t="shared" si="35"/>
        <v>0</v>
      </c>
      <c r="L413" s="225"/>
    </row>
    <row r="414" spans="1:12" ht="15.75">
      <c r="A414" s="328"/>
      <c r="B414" s="2" t="s">
        <v>1023</v>
      </c>
      <c r="C414" s="24" t="s">
        <v>253</v>
      </c>
      <c r="D414" s="22"/>
      <c r="E414" s="22"/>
      <c r="F414" s="247">
        <f t="shared" si="37"/>
        <v>1.6203103448275862</v>
      </c>
      <c r="G414" s="341">
        <v>40.86</v>
      </c>
      <c r="H414" s="112">
        <f t="shared" si="36"/>
        <v>46.989</v>
      </c>
      <c r="I414" s="124">
        <f t="shared" si="38"/>
        <v>51.6879</v>
      </c>
      <c r="J414" s="210"/>
      <c r="K414" s="282">
        <f t="shared" si="35"/>
        <v>0</v>
      </c>
      <c r="L414" s="225"/>
    </row>
    <row r="415" spans="1:12" ht="15.75">
      <c r="A415" s="328"/>
      <c r="B415" s="2" t="s">
        <v>801</v>
      </c>
      <c r="C415" s="24" t="s">
        <v>428</v>
      </c>
      <c r="D415" s="22"/>
      <c r="E415" s="22"/>
      <c r="F415" s="247">
        <f t="shared" si="37"/>
        <v>1.7495862068965515</v>
      </c>
      <c r="G415" s="88">
        <v>44.12</v>
      </c>
      <c r="H415" s="112">
        <f t="shared" si="36"/>
        <v>50.73799999999999</v>
      </c>
      <c r="I415" s="124">
        <f t="shared" si="38"/>
        <v>55.8118</v>
      </c>
      <c r="J415" s="210"/>
      <c r="K415" s="282">
        <f t="shared" si="35"/>
        <v>0</v>
      </c>
      <c r="L415" s="225"/>
    </row>
    <row r="416" spans="1:12" ht="15.75">
      <c r="A416" s="328"/>
      <c r="B416" s="2" t="s">
        <v>1024</v>
      </c>
      <c r="C416" s="24" t="s">
        <v>293</v>
      </c>
      <c r="D416" s="22"/>
      <c r="E416" s="22"/>
      <c r="F416" s="247">
        <f t="shared" si="37"/>
        <v>1.6349827586206893</v>
      </c>
      <c r="G416" s="88">
        <v>41.23</v>
      </c>
      <c r="H416" s="112">
        <f t="shared" si="36"/>
        <v>47.41449999999999</v>
      </c>
      <c r="I416" s="124">
        <f t="shared" si="38"/>
        <v>52.15594999999999</v>
      </c>
      <c r="J416" s="210"/>
      <c r="K416" s="282">
        <f t="shared" si="35"/>
        <v>0</v>
      </c>
      <c r="L416" s="225"/>
    </row>
    <row r="417" spans="1:12" ht="15.75">
      <c r="A417" s="328"/>
      <c r="B417" s="2" t="s">
        <v>1025</v>
      </c>
      <c r="C417" s="24" t="s">
        <v>349</v>
      </c>
      <c r="D417" s="22"/>
      <c r="E417" s="22"/>
      <c r="F417" s="247">
        <f t="shared" si="37"/>
        <v>1.78051724137931</v>
      </c>
      <c r="G417" s="88">
        <v>44.9</v>
      </c>
      <c r="H417" s="112">
        <f t="shared" si="36"/>
        <v>51.63499999999999</v>
      </c>
      <c r="I417" s="124">
        <f t="shared" si="38"/>
        <v>56.7985</v>
      </c>
      <c r="J417" s="210"/>
      <c r="K417" s="282">
        <f t="shared" si="35"/>
        <v>0</v>
      </c>
      <c r="L417" s="225"/>
    </row>
    <row r="418" spans="1:12" ht="15.75">
      <c r="A418" s="328"/>
      <c r="B418" s="2" t="s">
        <v>1026</v>
      </c>
      <c r="C418" s="24" t="s">
        <v>350</v>
      </c>
      <c r="D418" s="22"/>
      <c r="E418" s="22"/>
      <c r="F418" s="247">
        <f t="shared" si="37"/>
        <v>1.9252586206896547</v>
      </c>
      <c r="G418" s="88">
        <v>48.55</v>
      </c>
      <c r="H418" s="112">
        <f t="shared" si="36"/>
        <v>55.83249999999999</v>
      </c>
      <c r="I418" s="124">
        <f t="shared" si="38"/>
        <v>61.415749999999996</v>
      </c>
      <c r="J418" s="210"/>
      <c r="K418" s="282">
        <f aca="true" t="shared" si="39" ref="K418:K425">J418*I418</f>
        <v>0</v>
      </c>
      <c r="L418" s="225"/>
    </row>
    <row r="419" spans="1:12" ht="15.75">
      <c r="A419" s="328"/>
      <c r="B419" s="2" t="s">
        <v>1027</v>
      </c>
      <c r="C419" s="93" t="s">
        <v>294</v>
      </c>
      <c r="D419" s="22"/>
      <c r="E419" s="22"/>
      <c r="F419" s="247">
        <f t="shared" si="37"/>
        <v>2.070793103448276</v>
      </c>
      <c r="G419" s="88">
        <v>52.22</v>
      </c>
      <c r="H419" s="112">
        <f t="shared" si="36"/>
        <v>60.053</v>
      </c>
      <c r="I419" s="124">
        <f t="shared" si="38"/>
        <v>66.0583</v>
      </c>
      <c r="J419" s="210"/>
      <c r="K419" s="282">
        <f t="shared" si="39"/>
        <v>0</v>
      </c>
      <c r="L419" s="225"/>
    </row>
    <row r="420" spans="1:12" ht="15.75">
      <c r="A420" s="328"/>
      <c r="B420" s="2" t="s">
        <v>1028</v>
      </c>
      <c r="C420" s="24" t="s">
        <v>295</v>
      </c>
      <c r="D420" s="22"/>
      <c r="E420" s="22"/>
      <c r="F420" s="247">
        <f t="shared" si="37"/>
        <v>1.9399310344827585</v>
      </c>
      <c r="G420" s="88">
        <v>48.92</v>
      </c>
      <c r="H420" s="112">
        <f t="shared" si="36"/>
        <v>56.257999999999996</v>
      </c>
      <c r="I420" s="124">
        <f t="shared" si="38"/>
        <v>61.8838</v>
      </c>
      <c r="J420" s="210"/>
      <c r="K420" s="282">
        <f t="shared" si="39"/>
        <v>0</v>
      </c>
      <c r="L420" s="225"/>
    </row>
    <row r="421" spans="1:12" ht="15.75">
      <c r="A421" s="328"/>
      <c r="B421" s="2" t="s">
        <v>1029</v>
      </c>
      <c r="C421" s="93" t="s">
        <v>442</v>
      </c>
      <c r="D421" s="22"/>
      <c r="E421" s="22"/>
      <c r="F421" s="247">
        <f t="shared" si="37"/>
        <v>2.1001379310344825</v>
      </c>
      <c r="G421" s="88">
        <v>52.96</v>
      </c>
      <c r="H421" s="112">
        <f t="shared" si="36"/>
        <v>60.903999999999996</v>
      </c>
      <c r="I421" s="124">
        <f t="shared" si="38"/>
        <v>66.9944</v>
      </c>
      <c r="J421" s="210"/>
      <c r="K421" s="282">
        <f t="shared" si="39"/>
        <v>0</v>
      </c>
      <c r="L421" s="225"/>
    </row>
    <row r="422" spans="1:12" ht="15.75">
      <c r="A422" s="328"/>
      <c r="B422" s="2" t="s">
        <v>1030</v>
      </c>
      <c r="C422" s="24" t="s">
        <v>271</v>
      </c>
      <c r="D422" s="22"/>
      <c r="E422" s="22"/>
      <c r="F422" s="247">
        <f t="shared" si="37"/>
        <v>2.260741379310345</v>
      </c>
      <c r="G422" s="88">
        <v>57.01</v>
      </c>
      <c r="H422" s="112">
        <f t="shared" si="36"/>
        <v>65.5615</v>
      </c>
      <c r="I422" s="124">
        <f t="shared" si="38"/>
        <v>72.11765</v>
      </c>
      <c r="J422" s="210"/>
      <c r="K422" s="282">
        <f t="shared" si="39"/>
        <v>0</v>
      </c>
      <c r="L422" s="225"/>
    </row>
    <row r="423" spans="1:12" ht="15.75">
      <c r="A423" s="328"/>
      <c r="B423" s="2" t="s">
        <v>802</v>
      </c>
      <c r="C423" s="24" t="s">
        <v>445</v>
      </c>
      <c r="D423" s="22"/>
      <c r="E423" s="22"/>
      <c r="F423" s="247">
        <f t="shared" si="37"/>
        <v>2.420948275862069</v>
      </c>
      <c r="G423" s="88">
        <v>61.05</v>
      </c>
      <c r="H423" s="112">
        <f t="shared" si="36"/>
        <v>70.2075</v>
      </c>
      <c r="I423" s="124">
        <f t="shared" si="38"/>
        <v>77.22825</v>
      </c>
      <c r="J423" s="210"/>
      <c r="K423" s="282">
        <f t="shared" si="39"/>
        <v>0</v>
      </c>
      <c r="L423" s="225"/>
    </row>
    <row r="424" spans="1:12" ht="15.75">
      <c r="A424" s="328"/>
      <c r="B424" s="2" t="s">
        <v>803</v>
      </c>
      <c r="C424" s="24" t="s">
        <v>306</v>
      </c>
      <c r="D424" s="22"/>
      <c r="E424" s="22"/>
      <c r="F424" s="247">
        <f t="shared" si="37"/>
        <v>3.200172413793103</v>
      </c>
      <c r="G424" s="88">
        <v>80.7</v>
      </c>
      <c r="H424" s="112">
        <f t="shared" si="36"/>
        <v>92.80499999999999</v>
      </c>
      <c r="I424" s="124">
        <f t="shared" si="38"/>
        <v>102.0855</v>
      </c>
      <c r="J424" s="210"/>
      <c r="K424" s="282">
        <f t="shared" si="39"/>
        <v>0</v>
      </c>
      <c r="L424" s="225"/>
    </row>
    <row r="425" spans="1:12" ht="16.5" thickBot="1">
      <c r="A425" s="328"/>
      <c r="B425" s="2" t="s">
        <v>804</v>
      </c>
      <c r="C425" s="26" t="s">
        <v>308</v>
      </c>
      <c r="D425" s="74"/>
      <c r="E425" s="74"/>
      <c r="F425" s="248">
        <f>H425/A3</f>
        <v>3.401620689655172</v>
      </c>
      <c r="G425" s="90">
        <v>85.78</v>
      </c>
      <c r="H425" s="333">
        <f t="shared" si="36"/>
        <v>98.64699999999999</v>
      </c>
      <c r="I425" s="125">
        <f t="shared" si="38"/>
        <v>108.5117</v>
      </c>
      <c r="J425" s="210"/>
      <c r="K425" s="282">
        <f t="shared" si="39"/>
        <v>0</v>
      </c>
      <c r="L425" s="225"/>
    </row>
    <row r="426" spans="2:11" ht="15">
      <c r="B426" s="2"/>
      <c r="C426" s="9"/>
      <c r="D426" s="22"/>
      <c r="E426" s="22"/>
      <c r="F426" s="22"/>
      <c r="G426" s="88"/>
      <c r="H426" s="89"/>
      <c r="I426" s="106"/>
      <c r="J426" s="210"/>
      <c r="K426" s="282"/>
    </row>
    <row r="427" spans="3:11" s="2" customFormat="1" ht="15.75" thickBot="1">
      <c r="C427" s="9"/>
      <c r="G427" s="88"/>
      <c r="H427" s="112"/>
      <c r="I427" s="183"/>
      <c r="J427" s="211"/>
      <c r="K427" s="282"/>
    </row>
    <row r="428" spans="2:12" ht="21" customHeight="1" thickBot="1">
      <c r="B428" s="467" t="s">
        <v>1489</v>
      </c>
      <c r="C428" s="526" t="s">
        <v>94</v>
      </c>
      <c r="D428" s="478" t="s">
        <v>58</v>
      </c>
      <c r="E428" s="478"/>
      <c r="F428" s="478"/>
      <c r="G428" s="478"/>
      <c r="H428" s="478"/>
      <c r="I428" s="479"/>
      <c r="J428" s="210"/>
      <c r="K428" s="282"/>
      <c r="L428" s="376"/>
    </row>
    <row r="429" spans="2:11" ht="25.5" customHeight="1" thickTop="1">
      <c r="B429" s="467"/>
      <c r="C429" s="527"/>
      <c r="D429" s="43"/>
      <c r="E429" s="43"/>
      <c r="F429" s="524" t="s">
        <v>59</v>
      </c>
      <c r="G429" s="524"/>
      <c r="H429" s="524"/>
      <c r="I429" s="525"/>
      <c r="J429" s="210"/>
      <c r="K429" s="282"/>
    </row>
    <row r="430" spans="2:11" ht="29.25" thickBot="1">
      <c r="B430" s="467"/>
      <c r="C430" s="528"/>
      <c r="D430" s="43"/>
      <c r="E430" s="43"/>
      <c r="F430" s="348" t="s">
        <v>1702</v>
      </c>
      <c r="G430" s="238" t="s">
        <v>1615</v>
      </c>
      <c r="H430" s="239" t="s">
        <v>1616</v>
      </c>
      <c r="I430" s="240" t="s">
        <v>1618</v>
      </c>
      <c r="J430" s="210"/>
      <c r="K430" s="282"/>
    </row>
    <row r="431" spans="1:12" ht="16.5" thickTop="1">
      <c r="A431" s="328"/>
      <c r="B431" t="s">
        <v>1487</v>
      </c>
      <c r="C431" s="24" t="s">
        <v>251</v>
      </c>
      <c r="D431" s="9"/>
      <c r="E431" s="9"/>
      <c r="F431" s="249">
        <f>H431/$A$3</f>
        <v>2.5863103448275857</v>
      </c>
      <c r="G431" s="184">
        <v>65.22</v>
      </c>
      <c r="H431" s="185">
        <f>G431*1.15</f>
        <v>75.00299999999999</v>
      </c>
      <c r="I431" s="186">
        <f>H431*1.1</f>
        <v>82.5033</v>
      </c>
      <c r="J431" s="210"/>
      <c r="K431" s="282">
        <f aca="true" t="shared" si="40" ref="K431:K460">J431*I431</f>
        <v>0</v>
      </c>
      <c r="L431" s="225"/>
    </row>
    <row r="432" spans="1:12" ht="15.75">
      <c r="A432" s="328"/>
      <c r="B432" t="s">
        <v>1488</v>
      </c>
      <c r="C432" s="24" t="s">
        <v>252</v>
      </c>
      <c r="D432" s="9"/>
      <c r="E432" s="9"/>
      <c r="F432" s="249">
        <f aca="true" t="shared" si="41" ref="F432:F459">H432/$A$3</f>
        <v>2.8472413793103444</v>
      </c>
      <c r="G432" s="184">
        <v>71.8</v>
      </c>
      <c r="H432" s="185">
        <f aca="true" t="shared" si="42" ref="H432:H460">G432*1.15</f>
        <v>82.57</v>
      </c>
      <c r="I432" s="186">
        <f aca="true" t="shared" si="43" ref="I432:I460">H432*1.1</f>
        <v>90.827</v>
      </c>
      <c r="J432" s="210"/>
      <c r="K432" s="282">
        <f t="shared" si="40"/>
        <v>0</v>
      </c>
      <c r="L432" s="225"/>
    </row>
    <row r="433" spans="1:12" ht="15.75">
      <c r="A433" s="328"/>
      <c r="B433" t="s">
        <v>1490</v>
      </c>
      <c r="C433" s="24" t="s">
        <v>253</v>
      </c>
      <c r="D433" s="9"/>
      <c r="E433" s="9"/>
      <c r="F433" s="249">
        <f t="shared" si="41"/>
        <v>3.108172413793103</v>
      </c>
      <c r="G433" s="184">
        <v>78.38</v>
      </c>
      <c r="H433" s="185">
        <f t="shared" si="42"/>
        <v>90.13699999999999</v>
      </c>
      <c r="I433" s="186">
        <f t="shared" si="43"/>
        <v>99.15069999999999</v>
      </c>
      <c r="J433" s="210"/>
      <c r="K433" s="282">
        <f t="shared" si="40"/>
        <v>0</v>
      </c>
      <c r="L433" s="225"/>
    </row>
    <row r="434" spans="1:12" ht="15.75">
      <c r="A434" s="328"/>
      <c r="B434" t="s">
        <v>1491</v>
      </c>
      <c r="C434" s="24" t="s">
        <v>95</v>
      </c>
      <c r="D434" s="9"/>
      <c r="E434" s="9"/>
      <c r="F434" s="249">
        <f t="shared" si="41"/>
        <v>3.123637931034482</v>
      </c>
      <c r="G434" s="184">
        <v>78.77</v>
      </c>
      <c r="H434" s="185">
        <f t="shared" si="42"/>
        <v>90.58549999999998</v>
      </c>
      <c r="I434" s="186">
        <f t="shared" si="43"/>
        <v>99.64405</v>
      </c>
      <c r="J434" s="210"/>
      <c r="K434" s="282">
        <f t="shared" si="40"/>
        <v>0</v>
      </c>
      <c r="L434" s="225"/>
    </row>
    <row r="435" spans="1:12" ht="15.75">
      <c r="A435" s="328"/>
      <c r="B435" t="s">
        <v>1492</v>
      </c>
      <c r="C435" s="24" t="s">
        <v>100</v>
      </c>
      <c r="D435" s="9"/>
      <c r="E435" s="9"/>
      <c r="F435" s="249">
        <f t="shared" si="41"/>
        <v>3.6946724137931035</v>
      </c>
      <c r="G435" s="184">
        <v>93.17</v>
      </c>
      <c r="H435" s="185">
        <f t="shared" si="42"/>
        <v>107.1455</v>
      </c>
      <c r="I435" s="186">
        <f t="shared" si="43"/>
        <v>117.86005</v>
      </c>
      <c r="J435" s="210"/>
      <c r="K435" s="282">
        <f t="shared" si="40"/>
        <v>0</v>
      </c>
      <c r="L435" s="225"/>
    </row>
    <row r="436" spans="1:12" ht="15.75">
      <c r="A436" s="328"/>
      <c r="B436" t="s">
        <v>1494</v>
      </c>
      <c r="C436" s="24" t="s">
        <v>271</v>
      </c>
      <c r="D436" s="9"/>
      <c r="E436" s="9"/>
      <c r="F436" s="249">
        <f t="shared" si="41"/>
        <v>4.279982758620689</v>
      </c>
      <c r="G436" s="184">
        <v>107.93</v>
      </c>
      <c r="H436" s="185">
        <f t="shared" si="42"/>
        <v>124.1195</v>
      </c>
      <c r="I436" s="186">
        <f t="shared" si="43"/>
        <v>136.53145</v>
      </c>
      <c r="J436" s="210"/>
      <c r="K436" s="282">
        <f t="shared" si="40"/>
        <v>0</v>
      </c>
      <c r="L436" s="225"/>
    </row>
    <row r="437" spans="1:12" ht="15.75">
      <c r="A437" s="328"/>
      <c r="B437" t="s">
        <v>1495</v>
      </c>
      <c r="C437" s="24" t="s">
        <v>449</v>
      </c>
      <c r="D437" s="9"/>
      <c r="E437" s="9"/>
      <c r="F437" s="249">
        <f t="shared" si="41"/>
        <v>4.865293103448275</v>
      </c>
      <c r="G437" s="184">
        <v>122.69</v>
      </c>
      <c r="H437" s="185">
        <f t="shared" si="42"/>
        <v>141.09349999999998</v>
      </c>
      <c r="I437" s="186">
        <f t="shared" si="43"/>
        <v>155.20284999999998</v>
      </c>
      <c r="J437" s="210"/>
      <c r="K437" s="282">
        <f t="shared" si="40"/>
        <v>0</v>
      </c>
      <c r="L437" s="225"/>
    </row>
    <row r="438" spans="1:12" ht="15.75">
      <c r="A438" s="328"/>
      <c r="B438" t="s">
        <v>1496</v>
      </c>
      <c r="C438" s="24" t="s">
        <v>453</v>
      </c>
      <c r="D438" s="9"/>
      <c r="E438" s="9"/>
      <c r="F438" s="249">
        <f t="shared" si="41"/>
        <v>5.478758620689654</v>
      </c>
      <c r="G438" s="184">
        <v>138.16</v>
      </c>
      <c r="H438" s="185">
        <f t="shared" si="42"/>
        <v>158.884</v>
      </c>
      <c r="I438" s="186">
        <f t="shared" si="43"/>
        <v>174.7724</v>
      </c>
      <c r="J438" s="210"/>
      <c r="K438" s="282">
        <f t="shared" si="40"/>
        <v>0</v>
      </c>
      <c r="L438" s="225"/>
    </row>
    <row r="439" spans="1:12" ht="15.75">
      <c r="A439" s="328"/>
      <c r="B439" t="s">
        <v>1493</v>
      </c>
      <c r="C439" s="24" t="s">
        <v>111</v>
      </c>
      <c r="D439" s="9"/>
      <c r="E439" s="9"/>
      <c r="F439" s="249">
        <f t="shared" si="41"/>
        <v>4.295448275862069</v>
      </c>
      <c r="G439" s="184">
        <v>108.32</v>
      </c>
      <c r="H439" s="185">
        <f t="shared" si="42"/>
        <v>124.56799999999998</v>
      </c>
      <c r="I439" s="186">
        <f t="shared" si="43"/>
        <v>137.0248</v>
      </c>
      <c r="J439" s="210"/>
      <c r="K439" s="282">
        <f t="shared" si="40"/>
        <v>0</v>
      </c>
      <c r="L439" s="225"/>
    </row>
    <row r="440" spans="1:12" ht="15.75">
      <c r="A440" s="328"/>
      <c r="B440" t="s">
        <v>1497</v>
      </c>
      <c r="C440" s="24" t="s">
        <v>296</v>
      </c>
      <c r="D440" s="9"/>
      <c r="E440" s="9"/>
      <c r="F440" s="249">
        <f t="shared" si="41"/>
        <v>4.928741379310345</v>
      </c>
      <c r="G440" s="184">
        <v>124.29</v>
      </c>
      <c r="H440" s="185">
        <f t="shared" si="42"/>
        <v>142.9335</v>
      </c>
      <c r="I440" s="186">
        <f t="shared" si="43"/>
        <v>157.22685</v>
      </c>
      <c r="J440" s="210"/>
      <c r="K440" s="282">
        <f t="shared" si="40"/>
        <v>0</v>
      </c>
      <c r="L440" s="225"/>
    </row>
    <row r="441" spans="1:18" ht="15.75">
      <c r="A441" s="328"/>
      <c r="B441" t="s">
        <v>1498</v>
      </c>
      <c r="C441" s="24" t="s">
        <v>306</v>
      </c>
      <c r="D441" s="9"/>
      <c r="E441" s="9"/>
      <c r="F441" s="249">
        <f t="shared" si="41"/>
        <v>5.646896551724137</v>
      </c>
      <c r="G441" s="184">
        <v>142.4</v>
      </c>
      <c r="H441" s="185">
        <f t="shared" si="42"/>
        <v>163.76</v>
      </c>
      <c r="I441" s="186">
        <f t="shared" si="43"/>
        <v>180.136</v>
      </c>
      <c r="J441" s="210"/>
      <c r="K441" s="282">
        <f t="shared" si="40"/>
        <v>0</v>
      </c>
      <c r="L441" s="225"/>
      <c r="P441" s="191"/>
      <c r="Q441" s="192"/>
      <c r="R441" s="193"/>
    </row>
    <row r="442" spans="1:12" ht="15.75">
      <c r="A442" s="328"/>
      <c r="B442" t="s">
        <v>1499</v>
      </c>
      <c r="C442" s="24" t="s">
        <v>308</v>
      </c>
      <c r="D442" s="9"/>
      <c r="E442" s="9"/>
      <c r="F442" s="249">
        <f t="shared" si="41"/>
        <v>6.379327586206896</v>
      </c>
      <c r="G442" s="184">
        <v>160.87</v>
      </c>
      <c r="H442" s="185">
        <f t="shared" si="42"/>
        <v>185.0005</v>
      </c>
      <c r="I442" s="186">
        <f t="shared" si="43"/>
        <v>203.50055</v>
      </c>
      <c r="J442" s="210"/>
      <c r="K442" s="282">
        <f t="shared" si="40"/>
        <v>0</v>
      </c>
      <c r="L442" s="225"/>
    </row>
    <row r="443" spans="1:12" ht="15.75">
      <c r="A443" s="328"/>
      <c r="B443" t="s">
        <v>1500</v>
      </c>
      <c r="C443" s="24" t="s">
        <v>309</v>
      </c>
      <c r="D443" s="9"/>
      <c r="E443" s="9"/>
      <c r="F443" s="249">
        <f t="shared" si="41"/>
        <v>7.11056896551724</v>
      </c>
      <c r="G443" s="184">
        <v>179.31</v>
      </c>
      <c r="H443" s="185">
        <f t="shared" si="42"/>
        <v>206.20649999999998</v>
      </c>
      <c r="I443" s="186">
        <f t="shared" si="43"/>
        <v>226.82715</v>
      </c>
      <c r="J443" s="210"/>
      <c r="K443" s="282">
        <f t="shared" si="40"/>
        <v>0</v>
      </c>
      <c r="L443" s="225"/>
    </row>
    <row r="444" spans="1:12" ht="15.75">
      <c r="A444" s="328"/>
      <c r="B444" t="s">
        <v>1501</v>
      </c>
      <c r="C444" s="24" t="s">
        <v>310</v>
      </c>
      <c r="D444" s="9"/>
      <c r="E444" s="9"/>
      <c r="F444" s="249">
        <f t="shared" si="41"/>
        <v>7.842999999999999</v>
      </c>
      <c r="G444" s="184">
        <v>197.78</v>
      </c>
      <c r="H444" s="185">
        <f t="shared" si="42"/>
        <v>227.44699999999997</v>
      </c>
      <c r="I444" s="186">
        <f t="shared" si="43"/>
        <v>250.1917</v>
      </c>
      <c r="J444" s="210"/>
      <c r="K444" s="282">
        <f t="shared" si="40"/>
        <v>0</v>
      </c>
      <c r="L444" s="225"/>
    </row>
    <row r="445" spans="1:12" ht="15.75">
      <c r="A445" s="328"/>
      <c r="B445" t="s">
        <v>1502</v>
      </c>
      <c r="C445" s="24" t="s">
        <v>311</v>
      </c>
      <c r="D445" s="9"/>
      <c r="E445" s="9"/>
      <c r="F445" s="249">
        <f t="shared" si="41"/>
        <v>5.666724137931035</v>
      </c>
      <c r="G445" s="184">
        <v>142.9</v>
      </c>
      <c r="H445" s="185">
        <f t="shared" si="42"/>
        <v>164.335</v>
      </c>
      <c r="I445" s="186">
        <f t="shared" si="43"/>
        <v>180.76850000000002</v>
      </c>
      <c r="J445" s="210"/>
      <c r="K445" s="282">
        <f t="shared" si="40"/>
        <v>0</v>
      </c>
      <c r="L445" s="225"/>
    </row>
    <row r="446" spans="1:12" ht="15.75">
      <c r="A446" s="328"/>
      <c r="B446" t="s">
        <v>1503</v>
      </c>
      <c r="C446" s="24" t="s">
        <v>318</v>
      </c>
      <c r="D446" s="9"/>
      <c r="E446" s="9"/>
      <c r="F446" s="249">
        <f t="shared" si="41"/>
        <v>6.463396551724138</v>
      </c>
      <c r="G446" s="184">
        <v>162.99</v>
      </c>
      <c r="H446" s="185">
        <f t="shared" si="42"/>
        <v>187.4385</v>
      </c>
      <c r="I446" s="186">
        <f t="shared" si="43"/>
        <v>206.18235</v>
      </c>
      <c r="J446" s="210"/>
      <c r="K446" s="282">
        <f t="shared" si="40"/>
        <v>0</v>
      </c>
      <c r="L446" s="225"/>
    </row>
    <row r="447" spans="1:12" ht="15.75">
      <c r="A447" s="328"/>
      <c r="B447" t="s">
        <v>1504</v>
      </c>
      <c r="C447" s="24" t="s">
        <v>320</v>
      </c>
      <c r="D447" s="9"/>
      <c r="E447" s="9"/>
      <c r="F447" s="249">
        <f t="shared" si="41"/>
        <v>7.279103448275862</v>
      </c>
      <c r="G447" s="184">
        <v>183.56</v>
      </c>
      <c r="H447" s="185">
        <f t="shared" si="42"/>
        <v>211.094</v>
      </c>
      <c r="I447" s="186">
        <f t="shared" si="43"/>
        <v>232.20340000000002</v>
      </c>
      <c r="J447" s="210"/>
      <c r="K447" s="282">
        <f t="shared" si="40"/>
        <v>0</v>
      </c>
      <c r="L447" s="225"/>
    </row>
    <row r="448" spans="1:12" ht="15.75">
      <c r="A448" s="328"/>
      <c r="B448" t="s">
        <v>1505</v>
      </c>
      <c r="C448" s="24" t="s">
        <v>321</v>
      </c>
      <c r="D448" s="9"/>
      <c r="E448" s="9"/>
      <c r="F448" s="249">
        <f t="shared" si="41"/>
        <v>8.09401724137931</v>
      </c>
      <c r="G448" s="184">
        <v>204.11</v>
      </c>
      <c r="H448" s="185">
        <f t="shared" si="42"/>
        <v>234.7265</v>
      </c>
      <c r="I448" s="186">
        <f t="shared" si="43"/>
        <v>258.19915000000003</v>
      </c>
      <c r="J448" s="210"/>
      <c r="K448" s="282">
        <f t="shared" si="40"/>
        <v>0</v>
      </c>
      <c r="L448" s="225"/>
    </row>
    <row r="449" spans="1:12" ht="15.75">
      <c r="A449" s="328"/>
      <c r="B449" t="s">
        <v>1506</v>
      </c>
      <c r="C449" s="24" t="s">
        <v>322</v>
      </c>
      <c r="D449" s="9"/>
      <c r="E449" s="9"/>
      <c r="F449" s="249">
        <f t="shared" si="41"/>
        <v>8.977137931034482</v>
      </c>
      <c r="G449" s="184">
        <v>226.38</v>
      </c>
      <c r="H449" s="185">
        <f t="shared" si="42"/>
        <v>260.337</v>
      </c>
      <c r="I449" s="186">
        <f t="shared" si="43"/>
        <v>286.3707</v>
      </c>
      <c r="J449" s="210"/>
      <c r="K449" s="282">
        <f t="shared" si="40"/>
        <v>0</v>
      </c>
      <c r="L449" s="225"/>
    </row>
    <row r="450" spans="1:12" ht="15.75">
      <c r="A450" s="328"/>
      <c r="B450" t="s">
        <v>1507</v>
      </c>
      <c r="C450" s="24" t="s">
        <v>332</v>
      </c>
      <c r="D450" s="9"/>
      <c r="E450" s="9"/>
      <c r="F450" s="249">
        <f t="shared" si="41"/>
        <v>8.178482758620689</v>
      </c>
      <c r="G450" s="184">
        <v>206.24</v>
      </c>
      <c r="H450" s="185">
        <f t="shared" si="42"/>
        <v>237.176</v>
      </c>
      <c r="I450" s="186">
        <f t="shared" si="43"/>
        <v>260.8936</v>
      </c>
      <c r="J450" s="210"/>
      <c r="K450" s="282">
        <f t="shared" si="40"/>
        <v>0</v>
      </c>
      <c r="L450" s="225"/>
    </row>
    <row r="451" spans="1:12" ht="15.75">
      <c r="A451" s="328"/>
      <c r="B451" t="s">
        <v>1508</v>
      </c>
      <c r="C451" s="24" t="s">
        <v>265</v>
      </c>
      <c r="D451" s="9"/>
      <c r="E451" s="9"/>
      <c r="F451" s="249">
        <f t="shared" si="41"/>
        <v>9.976448275862069</v>
      </c>
      <c r="G451" s="184">
        <v>251.58</v>
      </c>
      <c r="H451" s="185">
        <f t="shared" si="42"/>
        <v>289.317</v>
      </c>
      <c r="I451" s="186">
        <f t="shared" si="43"/>
        <v>318.24870000000004</v>
      </c>
      <c r="J451" s="210"/>
      <c r="K451" s="282">
        <f t="shared" si="40"/>
        <v>0</v>
      </c>
      <c r="L451" s="225"/>
    </row>
    <row r="452" spans="1:12" ht="15.75">
      <c r="A452" s="328"/>
      <c r="B452" t="s">
        <v>216</v>
      </c>
      <c r="C452" s="24" t="s">
        <v>215</v>
      </c>
      <c r="D452" s="9"/>
      <c r="E452" s="9"/>
      <c r="F452" s="249">
        <f t="shared" si="41"/>
        <v>10.982499999999998</v>
      </c>
      <c r="G452" s="184">
        <v>276.95</v>
      </c>
      <c r="H452" s="185">
        <f t="shared" si="42"/>
        <v>318.49249999999995</v>
      </c>
      <c r="I452" s="186">
        <f t="shared" si="43"/>
        <v>350.34175</v>
      </c>
      <c r="J452" s="210"/>
      <c r="K452" s="282">
        <f t="shared" si="40"/>
        <v>0</v>
      </c>
      <c r="L452" s="225"/>
    </row>
    <row r="453" spans="1:12" ht="15.75">
      <c r="A453" s="328"/>
      <c r="B453" t="s">
        <v>1509</v>
      </c>
      <c r="C453" s="24" t="s">
        <v>334</v>
      </c>
      <c r="D453" s="9"/>
      <c r="E453" s="9"/>
      <c r="F453" s="249">
        <f t="shared" si="41"/>
        <v>10.877810344827587</v>
      </c>
      <c r="G453" s="184">
        <v>274.31</v>
      </c>
      <c r="H453" s="185">
        <f t="shared" si="42"/>
        <v>315.4565</v>
      </c>
      <c r="I453" s="186">
        <f t="shared" si="43"/>
        <v>347.00215000000003</v>
      </c>
      <c r="J453" s="210"/>
      <c r="K453" s="282">
        <f t="shared" si="40"/>
        <v>0</v>
      </c>
      <c r="L453" s="225"/>
    </row>
    <row r="454" spans="1:12" ht="15.75">
      <c r="A454" s="328"/>
      <c r="B454" t="s">
        <v>1510</v>
      </c>
      <c r="C454" s="24" t="s">
        <v>335</v>
      </c>
      <c r="D454" s="9"/>
      <c r="E454" s="9"/>
      <c r="F454" s="249">
        <f t="shared" si="41"/>
        <v>11.774810344827586</v>
      </c>
      <c r="G454" s="184">
        <v>296.93</v>
      </c>
      <c r="H454" s="185">
        <f t="shared" si="42"/>
        <v>341.4695</v>
      </c>
      <c r="I454" s="186">
        <f t="shared" si="43"/>
        <v>375.61645</v>
      </c>
      <c r="J454" s="210"/>
      <c r="K454" s="282">
        <f t="shared" si="40"/>
        <v>0</v>
      </c>
      <c r="L454" s="225"/>
    </row>
    <row r="455" spans="1:12" ht="15.75">
      <c r="A455" s="328"/>
      <c r="B455" t="s">
        <v>1511</v>
      </c>
      <c r="C455" s="24" t="s">
        <v>337</v>
      </c>
      <c r="D455" s="9"/>
      <c r="E455" s="9"/>
      <c r="F455" s="249">
        <f t="shared" si="41"/>
        <v>13.57753448275862</v>
      </c>
      <c r="G455" s="184">
        <v>342.39</v>
      </c>
      <c r="H455" s="185">
        <f t="shared" si="42"/>
        <v>393.7485</v>
      </c>
      <c r="I455" s="186">
        <f t="shared" si="43"/>
        <v>433.12335</v>
      </c>
      <c r="J455" s="210"/>
      <c r="K455" s="282">
        <f t="shared" si="40"/>
        <v>0</v>
      </c>
      <c r="L455" s="225"/>
    </row>
    <row r="456" spans="1:12" ht="15.75">
      <c r="A456" s="328"/>
      <c r="B456" t="s">
        <v>1512</v>
      </c>
      <c r="C456" s="24" t="s">
        <v>339</v>
      </c>
      <c r="D456" s="9"/>
      <c r="E456" s="9"/>
      <c r="F456" s="249">
        <f t="shared" si="41"/>
        <v>10.060120689655172</v>
      </c>
      <c r="G456" s="184">
        <v>253.69</v>
      </c>
      <c r="H456" s="185">
        <f t="shared" si="42"/>
        <v>291.7435</v>
      </c>
      <c r="I456" s="186">
        <f t="shared" si="43"/>
        <v>320.91785</v>
      </c>
      <c r="J456" s="210"/>
      <c r="K456" s="282">
        <f t="shared" si="40"/>
        <v>0</v>
      </c>
      <c r="L456" s="225"/>
    </row>
    <row r="457" spans="1:12" ht="15.75">
      <c r="A457" s="328"/>
      <c r="B457" t="s">
        <v>90</v>
      </c>
      <c r="C457" s="24" t="s">
        <v>341</v>
      </c>
      <c r="D457" s="9"/>
      <c r="E457" s="9"/>
      <c r="F457" s="249">
        <f t="shared" si="41"/>
        <v>12.027413793103447</v>
      </c>
      <c r="G457" s="184">
        <v>303.3</v>
      </c>
      <c r="H457" s="185">
        <f t="shared" si="42"/>
        <v>348.79499999999996</v>
      </c>
      <c r="I457" s="186">
        <f t="shared" si="43"/>
        <v>383.67449999999997</v>
      </c>
      <c r="J457" s="210"/>
      <c r="K457" s="282">
        <f t="shared" si="40"/>
        <v>0</v>
      </c>
      <c r="L457" s="225"/>
    </row>
    <row r="458" spans="1:12" ht="15.75">
      <c r="A458" s="328"/>
      <c r="B458" t="s">
        <v>218</v>
      </c>
      <c r="C458" s="24" t="s">
        <v>342</v>
      </c>
      <c r="D458" s="9"/>
      <c r="E458" s="9"/>
      <c r="F458" s="249">
        <f t="shared" si="41"/>
        <v>13.012844827586205</v>
      </c>
      <c r="G458" s="184">
        <v>328.15</v>
      </c>
      <c r="H458" s="185">
        <f t="shared" si="42"/>
        <v>377.37249999999995</v>
      </c>
      <c r="I458" s="186">
        <f t="shared" si="43"/>
        <v>415.10974999999996</v>
      </c>
      <c r="J458" s="210"/>
      <c r="K458" s="282">
        <f t="shared" si="40"/>
        <v>0</v>
      </c>
      <c r="L458" s="225"/>
    </row>
    <row r="459" spans="1:12" ht="15.75">
      <c r="A459" s="328"/>
      <c r="B459" t="s">
        <v>219</v>
      </c>
      <c r="C459" s="24" t="s">
        <v>528</v>
      </c>
      <c r="D459" s="9"/>
      <c r="E459" s="9"/>
      <c r="F459" s="249">
        <f t="shared" si="41"/>
        <v>24.800344827586205</v>
      </c>
      <c r="G459" s="184">
        <v>625.4</v>
      </c>
      <c r="H459" s="185">
        <f t="shared" si="42"/>
        <v>719.2099999999999</v>
      </c>
      <c r="I459" s="186">
        <f t="shared" si="43"/>
        <v>791.131</v>
      </c>
      <c r="J459" s="210"/>
      <c r="K459" s="282">
        <f t="shared" si="40"/>
        <v>0</v>
      </c>
      <c r="L459" s="225"/>
    </row>
    <row r="460" spans="1:12" ht="16.5" thickBot="1">
      <c r="A460" s="328"/>
      <c r="B460" t="s">
        <v>220</v>
      </c>
      <c r="C460" s="26" t="s">
        <v>217</v>
      </c>
      <c r="D460" s="44"/>
      <c r="E460" s="44"/>
      <c r="F460" s="250">
        <f>H460/A3</f>
        <v>27.561534482758617</v>
      </c>
      <c r="G460" s="187">
        <v>695.03</v>
      </c>
      <c r="H460" s="188">
        <f t="shared" si="42"/>
        <v>799.2844999999999</v>
      </c>
      <c r="I460" s="189">
        <f t="shared" si="43"/>
        <v>879.21295</v>
      </c>
      <c r="J460" s="210"/>
      <c r="K460" s="282">
        <f t="shared" si="40"/>
        <v>0</v>
      </c>
      <c r="L460" s="225"/>
    </row>
    <row r="461" spans="3:14" ht="16.5" thickBot="1">
      <c r="C461" s="24"/>
      <c r="D461" s="9"/>
      <c r="E461" s="9"/>
      <c r="F461" s="249"/>
      <c r="G461" s="184"/>
      <c r="H461" s="185"/>
      <c r="I461" s="186"/>
      <c r="J461" s="210"/>
      <c r="K461" s="282"/>
      <c r="L461" s="225"/>
      <c r="N461" s="298"/>
    </row>
    <row r="462" spans="2:12" ht="21" customHeight="1" thickBot="1">
      <c r="B462" s="467" t="s">
        <v>352</v>
      </c>
      <c r="C462" s="526" t="s">
        <v>94</v>
      </c>
      <c r="D462" s="478" t="s">
        <v>58</v>
      </c>
      <c r="E462" s="478"/>
      <c r="F462" s="478"/>
      <c r="G462" s="478"/>
      <c r="H462" s="478"/>
      <c r="I462" s="479"/>
      <c r="J462" s="210"/>
      <c r="K462" s="282"/>
      <c r="L462" s="194"/>
    </row>
    <row r="463" spans="2:12" ht="25.5" customHeight="1" thickTop="1">
      <c r="B463" s="467"/>
      <c r="C463" s="527"/>
      <c r="D463" s="43"/>
      <c r="E463" s="43"/>
      <c r="F463" s="524" t="s">
        <v>1703</v>
      </c>
      <c r="G463" s="524"/>
      <c r="H463" s="524"/>
      <c r="I463" s="525"/>
      <c r="J463" s="210"/>
      <c r="K463" s="282"/>
      <c r="L463" s="194"/>
    </row>
    <row r="464" spans="2:12" ht="29.25" thickBot="1">
      <c r="B464" s="467"/>
      <c r="C464" s="528"/>
      <c r="D464" s="43"/>
      <c r="E464" s="43"/>
      <c r="F464" s="348" t="s">
        <v>1702</v>
      </c>
      <c r="G464" s="238" t="s">
        <v>1615</v>
      </c>
      <c r="H464" s="239" t="s">
        <v>1616</v>
      </c>
      <c r="I464" s="240" t="s">
        <v>1618</v>
      </c>
      <c r="J464" s="210"/>
      <c r="K464" s="282"/>
      <c r="L464" s="194"/>
    </row>
    <row r="465" spans="2:12" ht="16.5" thickTop="1">
      <c r="B465" t="s">
        <v>353</v>
      </c>
      <c r="C465" s="24" t="s">
        <v>251</v>
      </c>
      <c r="D465" s="43"/>
      <c r="E465" s="43"/>
      <c r="F465" s="249">
        <f>H465/$A$3</f>
        <v>3.4864827586206895</v>
      </c>
      <c r="G465" s="184">
        <v>87.92</v>
      </c>
      <c r="H465" s="185">
        <f>G465*1.15</f>
        <v>101.10799999999999</v>
      </c>
      <c r="I465" s="186">
        <f>H465*1.1</f>
        <v>111.2188</v>
      </c>
      <c r="J465" s="210"/>
      <c r="K465" s="282">
        <f>J465*I465</f>
        <v>0</v>
      </c>
      <c r="L465" s="194"/>
    </row>
    <row r="466" spans="2:12" ht="15.75">
      <c r="B466" t="s">
        <v>354</v>
      </c>
      <c r="C466" s="24" t="s">
        <v>252</v>
      </c>
      <c r="D466" s="43"/>
      <c r="E466" s="43"/>
      <c r="F466" s="249">
        <f aca="true" t="shared" si="44" ref="F466:F498">H466/$A$3</f>
        <v>3.8517068965517236</v>
      </c>
      <c r="G466" s="184">
        <v>97.13</v>
      </c>
      <c r="H466" s="185">
        <f aca="true" t="shared" si="45" ref="H466:H499">G466*1.15</f>
        <v>111.69949999999999</v>
      </c>
      <c r="I466" s="186">
        <f aca="true" t="shared" si="46" ref="I466:I499">H466*1.1</f>
        <v>122.86945</v>
      </c>
      <c r="J466" s="210"/>
      <c r="K466" s="282">
        <f aca="true" t="shared" si="47" ref="K466:K499">J466*I466</f>
        <v>0</v>
      </c>
      <c r="L466" s="194"/>
    </row>
    <row r="467" spans="2:12" ht="15.75">
      <c r="B467" t="s">
        <v>355</v>
      </c>
      <c r="C467" s="24" t="s">
        <v>253</v>
      </c>
      <c r="D467" s="43"/>
      <c r="E467" s="43"/>
      <c r="F467" s="249">
        <f t="shared" si="44"/>
        <v>4.21653448275862</v>
      </c>
      <c r="G467" s="184">
        <v>106.33</v>
      </c>
      <c r="H467" s="185">
        <f t="shared" si="45"/>
        <v>122.27949999999998</v>
      </c>
      <c r="I467" s="186">
        <f t="shared" si="46"/>
        <v>134.50745</v>
      </c>
      <c r="J467" s="210"/>
      <c r="K467" s="282">
        <f t="shared" si="47"/>
        <v>0</v>
      </c>
      <c r="L467" s="194"/>
    </row>
    <row r="468" spans="2:12" ht="15.75">
      <c r="B468" t="s">
        <v>356</v>
      </c>
      <c r="C468" s="24" t="s">
        <v>95</v>
      </c>
      <c r="D468" s="43"/>
      <c r="E468" s="43"/>
      <c r="F468" s="249">
        <f t="shared" si="44"/>
        <v>4.245879310344827</v>
      </c>
      <c r="G468" s="184">
        <v>107.07</v>
      </c>
      <c r="H468" s="185">
        <f t="shared" si="45"/>
        <v>123.13049999999998</v>
      </c>
      <c r="I468" s="186">
        <f t="shared" si="46"/>
        <v>135.44355</v>
      </c>
      <c r="J468" s="210"/>
      <c r="K468" s="282">
        <f t="shared" si="47"/>
        <v>0</v>
      </c>
      <c r="L468" s="194"/>
    </row>
    <row r="469" spans="2:12" ht="15.75">
      <c r="B469" t="s">
        <v>357</v>
      </c>
      <c r="C469" s="24" t="s">
        <v>100</v>
      </c>
      <c r="D469" s="43"/>
      <c r="E469" s="43"/>
      <c r="F469" s="249">
        <f t="shared" si="44"/>
        <v>5.066741379310344</v>
      </c>
      <c r="G469" s="184">
        <v>127.77</v>
      </c>
      <c r="H469" s="185">
        <f t="shared" si="45"/>
        <v>146.9355</v>
      </c>
      <c r="I469" s="186">
        <f t="shared" si="46"/>
        <v>161.62905</v>
      </c>
      <c r="J469" s="210"/>
      <c r="K469" s="282">
        <f t="shared" si="47"/>
        <v>0</v>
      </c>
      <c r="L469" s="194"/>
    </row>
    <row r="470" spans="2:12" ht="15.75">
      <c r="B470" t="s">
        <v>358</v>
      </c>
      <c r="C470" s="24" t="s">
        <v>271</v>
      </c>
      <c r="D470" s="43"/>
      <c r="E470" s="43"/>
      <c r="F470" s="249">
        <f t="shared" si="44"/>
        <v>5.91655172413793</v>
      </c>
      <c r="G470" s="184">
        <v>149.2</v>
      </c>
      <c r="H470" s="185">
        <f t="shared" si="45"/>
        <v>171.57999999999998</v>
      </c>
      <c r="I470" s="186">
        <f t="shared" si="46"/>
        <v>188.738</v>
      </c>
      <c r="J470" s="210"/>
      <c r="K470" s="282">
        <f t="shared" si="47"/>
        <v>0</v>
      </c>
      <c r="L470" s="194"/>
    </row>
    <row r="471" spans="2:12" ht="15.75">
      <c r="B471" t="s">
        <v>359</v>
      </c>
      <c r="C471" s="24" t="s">
        <v>449</v>
      </c>
      <c r="D471" s="43"/>
      <c r="E471" s="43"/>
      <c r="F471" s="249">
        <f t="shared" si="44"/>
        <v>6.765965517241379</v>
      </c>
      <c r="G471" s="184">
        <v>170.62</v>
      </c>
      <c r="H471" s="185">
        <f t="shared" si="45"/>
        <v>196.213</v>
      </c>
      <c r="I471" s="186">
        <f t="shared" si="46"/>
        <v>215.8343</v>
      </c>
      <c r="J471" s="210"/>
      <c r="K471" s="282">
        <f t="shared" si="47"/>
        <v>0</v>
      </c>
      <c r="L471" s="194"/>
    </row>
    <row r="472" spans="2:12" ht="15.75">
      <c r="B472" t="s">
        <v>360</v>
      </c>
      <c r="C472" s="24" t="s">
        <v>453</v>
      </c>
      <c r="D472" s="43"/>
      <c r="E472" s="43"/>
      <c r="F472" s="249">
        <f t="shared" si="44"/>
        <v>7.615775862068965</v>
      </c>
      <c r="G472" s="184">
        <v>192.05</v>
      </c>
      <c r="H472" s="185">
        <f t="shared" si="45"/>
        <v>220.8575</v>
      </c>
      <c r="I472" s="186">
        <f t="shared" si="46"/>
        <v>242.94325</v>
      </c>
      <c r="J472" s="210"/>
      <c r="K472" s="282">
        <f t="shared" si="47"/>
        <v>0</v>
      </c>
      <c r="L472" s="194"/>
    </row>
    <row r="473" spans="2:12" ht="15.75">
      <c r="B473" t="s">
        <v>361</v>
      </c>
      <c r="C473" s="24" t="s">
        <v>111</v>
      </c>
      <c r="D473" s="43"/>
      <c r="E473" s="43"/>
      <c r="F473" s="249">
        <f t="shared" si="44"/>
        <v>5.945896551724138</v>
      </c>
      <c r="G473" s="184">
        <v>149.94</v>
      </c>
      <c r="H473" s="185">
        <f t="shared" si="45"/>
        <v>172.43099999999998</v>
      </c>
      <c r="I473" s="186">
        <f t="shared" si="46"/>
        <v>189.6741</v>
      </c>
      <c r="J473" s="210"/>
      <c r="K473" s="282">
        <f t="shared" si="47"/>
        <v>0</v>
      </c>
      <c r="L473" s="194"/>
    </row>
    <row r="474" spans="2:12" ht="15.75">
      <c r="B474" t="s">
        <v>362</v>
      </c>
      <c r="C474" s="24" t="s">
        <v>296</v>
      </c>
      <c r="D474" s="43"/>
      <c r="E474" s="43"/>
      <c r="F474" s="249">
        <f t="shared" si="44"/>
        <v>6.885327586206896</v>
      </c>
      <c r="G474" s="184">
        <v>173.63</v>
      </c>
      <c r="H474" s="185">
        <f t="shared" si="45"/>
        <v>199.67449999999997</v>
      </c>
      <c r="I474" s="186">
        <f t="shared" si="46"/>
        <v>219.64194999999998</v>
      </c>
      <c r="J474" s="210"/>
      <c r="K474" s="282">
        <f t="shared" si="47"/>
        <v>0</v>
      </c>
      <c r="L474" s="194"/>
    </row>
    <row r="475" spans="2:12" ht="15.75">
      <c r="B475" t="s">
        <v>363</v>
      </c>
      <c r="C475" s="24" t="s">
        <v>306</v>
      </c>
      <c r="D475" s="43"/>
      <c r="E475" s="43"/>
      <c r="F475" s="249">
        <f t="shared" si="44"/>
        <v>7.854499999999999</v>
      </c>
      <c r="G475" s="184">
        <v>198.07</v>
      </c>
      <c r="H475" s="185">
        <f t="shared" si="45"/>
        <v>227.78049999999996</v>
      </c>
      <c r="I475" s="186">
        <f t="shared" si="46"/>
        <v>250.55854999999997</v>
      </c>
      <c r="J475" s="210"/>
      <c r="K475" s="282">
        <f t="shared" si="47"/>
        <v>0</v>
      </c>
      <c r="L475" s="194"/>
    </row>
    <row r="476" spans="2:12" ht="15.75">
      <c r="B476" t="s">
        <v>364</v>
      </c>
      <c r="C476" s="24" t="s">
        <v>308</v>
      </c>
      <c r="D476" s="43"/>
      <c r="E476" s="43"/>
      <c r="F476" s="249">
        <f t="shared" si="44"/>
        <v>8.924793103448275</v>
      </c>
      <c r="G476" s="184">
        <v>225.06</v>
      </c>
      <c r="H476" s="185">
        <f t="shared" si="45"/>
        <v>258.81899999999996</v>
      </c>
      <c r="I476" s="186">
        <f t="shared" si="46"/>
        <v>284.7009</v>
      </c>
      <c r="J476" s="210"/>
      <c r="K476" s="282">
        <f t="shared" si="47"/>
        <v>0</v>
      </c>
      <c r="L476" s="194"/>
    </row>
    <row r="477" spans="3:12" ht="15.75">
      <c r="C477" s="24" t="s">
        <v>24</v>
      </c>
      <c r="D477" s="43"/>
      <c r="E477" s="43"/>
      <c r="F477" s="249">
        <f t="shared" si="44"/>
        <v>9.458551724137932</v>
      </c>
      <c r="G477" s="184">
        <v>238.52</v>
      </c>
      <c r="H477" s="185">
        <f t="shared" si="45"/>
        <v>274.298</v>
      </c>
      <c r="I477" s="186">
        <f t="shared" si="46"/>
        <v>301.7278</v>
      </c>
      <c r="J477" s="210"/>
      <c r="K477" s="282">
        <f t="shared" si="47"/>
        <v>0</v>
      </c>
      <c r="L477" s="194"/>
    </row>
    <row r="478" spans="2:12" ht="15.75">
      <c r="B478" t="s">
        <v>365</v>
      </c>
      <c r="C478" s="24" t="s">
        <v>309</v>
      </c>
      <c r="D478" s="43"/>
      <c r="E478" s="43"/>
      <c r="F478" s="249">
        <f t="shared" si="44"/>
        <v>9.993896551724138</v>
      </c>
      <c r="G478" s="184">
        <v>252.02</v>
      </c>
      <c r="H478" s="185">
        <f t="shared" si="45"/>
        <v>289.823</v>
      </c>
      <c r="I478" s="186">
        <f t="shared" si="46"/>
        <v>318.8053</v>
      </c>
      <c r="J478" s="210"/>
      <c r="K478" s="282">
        <f t="shared" si="47"/>
        <v>0</v>
      </c>
      <c r="L478" s="194"/>
    </row>
    <row r="479" spans="2:12" ht="15.75">
      <c r="B479" t="s">
        <v>366</v>
      </c>
      <c r="C479" s="24" t="s">
        <v>310</v>
      </c>
      <c r="D479" s="43"/>
      <c r="E479" s="43"/>
      <c r="F479" s="249">
        <f t="shared" si="44"/>
        <v>11.063793103448274</v>
      </c>
      <c r="G479" s="184">
        <v>279</v>
      </c>
      <c r="H479" s="185">
        <f t="shared" si="45"/>
        <v>320.84999999999997</v>
      </c>
      <c r="I479" s="186">
        <f t="shared" si="46"/>
        <v>352.935</v>
      </c>
      <c r="J479" s="210"/>
      <c r="K479" s="282">
        <f t="shared" si="47"/>
        <v>0</v>
      </c>
      <c r="L479" s="194"/>
    </row>
    <row r="480" spans="3:12" ht="15.75">
      <c r="C480" s="24" t="s">
        <v>26</v>
      </c>
      <c r="D480" s="43"/>
      <c r="E480" s="43"/>
      <c r="F480" s="249">
        <f t="shared" si="44"/>
        <v>12.132499999999999</v>
      </c>
      <c r="G480" s="184">
        <v>305.95</v>
      </c>
      <c r="H480" s="185">
        <f t="shared" si="45"/>
        <v>351.8425</v>
      </c>
      <c r="I480" s="186">
        <f t="shared" si="46"/>
        <v>387.02675</v>
      </c>
      <c r="J480" s="210"/>
      <c r="K480" s="282">
        <f t="shared" si="47"/>
        <v>0</v>
      </c>
      <c r="L480" s="194"/>
    </row>
    <row r="481" spans="2:12" ht="15.75">
      <c r="B481" t="s">
        <v>367</v>
      </c>
      <c r="C481" s="24" t="s">
        <v>311</v>
      </c>
      <c r="D481" s="43"/>
      <c r="E481" s="43"/>
      <c r="F481" s="249">
        <f t="shared" si="44"/>
        <v>7.889793103448276</v>
      </c>
      <c r="G481" s="184">
        <v>198.96</v>
      </c>
      <c r="H481" s="185">
        <f t="shared" si="45"/>
        <v>228.804</v>
      </c>
      <c r="I481" s="186">
        <f t="shared" si="46"/>
        <v>251.6844</v>
      </c>
      <c r="J481" s="210"/>
      <c r="K481" s="282">
        <f t="shared" si="47"/>
        <v>0</v>
      </c>
      <c r="L481" s="194"/>
    </row>
    <row r="482" spans="2:12" ht="15.75">
      <c r="B482" t="s">
        <v>391</v>
      </c>
      <c r="C482" s="24" t="s">
        <v>314</v>
      </c>
      <c r="D482" s="43"/>
      <c r="E482" s="43"/>
      <c r="F482" s="249">
        <f t="shared" si="44"/>
        <v>9.60408620689655</v>
      </c>
      <c r="G482" s="184">
        <v>242.19</v>
      </c>
      <c r="H482" s="185">
        <f t="shared" si="45"/>
        <v>278.51849999999996</v>
      </c>
      <c r="I482" s="186">
        <f t="shared" si="46"/>
        <v>306.37035</v>
      </c>
      <c r="J482" s="210"/>
      <c r="K482" s="282">
        <f t="shared" si="47"/>
        <v>0</v>
      </c>
      <c r="L482" s="194"/>
    </row>
    <row r="483" spans="2:12" ht="15.75">
      <c r="B483" t="s">
        <v>368</v>
      </c>
      <c r="C483" s="24" t="s">
        <v>318</v>
      </c>
      <c r="D483" s="43"/>
      <c r="E483" s="43"/>
      <c r="F483" s="249">
        <f t="shared" si="44"/>
        <v>9.069137931034481</v>
      </c>
      <c r="G483" s="184">
        <v>228.7</v>
      </c>
      <c r="H483" s="185">
        <f t="shared" si="45"/>
        <v>263.00499999999994</v>
      </c>
      <c r="I483" s="186">
        <f t="shared" si="46"/>
        <v>289.30549999999994</v>
      </c>
      <c r="J483" s="210"/>
      <c r="K483" s="282">
        <f t="shared" si="47"/>
        <v>0</v>
      </c>
      <c r="L483" s="194"/>
    </row>
    <row r="484" spans="2:12" ht="15.75">
      <c r="B484" t="s">
        <v>369</v>
      </c>
      <c r="C484" s="24" t="s">
        <v>320</v>
      </c>
      <c r="D484" s="43"/>
      <c r="E484" s="43"/>
      <c r="F484" s="249">
        <f t="shared" si="44"/>
        <v>10.283379310344825</v>
      </c>
      <c r="G484" s="184">
        <v>259.32</v>
      </c>
      <c r="H484" s="185">
        <f t="shared" si="45"/>
        <v>298.21799999999996</v>
      </c>
      <c r="I484" s="186">
        <f t="shared" si="46"/>
        <v>328.03979999999996</v>
      </c>
      <c r="J484" s="210"/>
      <c r="K484" s="282">
        <f t="shared" si="47"/>
        <v>0</v>
      </c>
      <c r="L484" s="194"/>
    </row>
    <row r="485" spans="3:12" ht="15.75">
      <c r="C485" s="24" t="s">
        <v>25</v>
      </c>
      <c r="D485" s="43"/>
      <c r="E485" s="43"/>
      <c r="F485" s="249">
        <f t="shared" si="44"/>
        <v>10.891293103448275</v>
      </c>
      <c r="G485" s="184">
        <v>274.65</v>
      </c>
      <c r="H485" s="185">
        <f t="shared" si="45"/>
        <v>315.84749999999997</v>
      </c>
      <c r="I485" s="186">
        <f t="shared" si="46"/>
        <v>347.43225</v>
      </c>
      <c r="J485" s="210"/>
      <c r="K485" s="282">
        <f t="shared" si="47"/>
        <v>0</v>
      </c>
      <c r="L485" s="194"/>
    </row>
    <row r="486" spans="2:12" ht="15.75">
      <c r="B486" t="s">
        <v>370</v>
      </c>
      <c r="C486" s="24" t="s">
        <v>321</v>
      </c>
      <c r="D486" s="43"/>
      <c r="E486" s="43"/>
      <c r="F486" s="249">
        <f t="shared" si="44"/>
        <v>11.49643103448276</v>
      </c>
      <c r="G486" s="184">
        <v>289.91</v>
      </c>
      <c r="H486" s="185">
        <f t="shared" si="45"/>
        <v>333.3965</v>
      </c>
      <c r="I486" s="186">
        <f t="shared" si="46"/>
        <v>366.73615</v>
      </c>
      <c r="J486" s="210"/>
      <c r="K486" s="282">
        <f t="shared" si="47"/>
        <v>0</v>
      </c>
      <c r="L486" s="194"/>
    </row>
    <row r="487" spans="3:12" ht="15.75">
      <c r="C487" s="24" t="s">
        <v>1604</v>
      </c>
      <c r="D487" s="43"/>
      <c r="E487" s="43"/>
      <c r="F487" s="249">
        <f t="shared" si="44"/>
        <v>12.105931034482756</v>
      </c>
      <c r="G487" s="184">
        <v>305.28</v>
      </c>
      <c r="H487" s="185">
        <f t="shared" si="45"/>
        <v>351.07199999999995</v>
      </c>
      <c r="I487" s="186">
        <f t="shared" si="46"/>
        <v>386.1792</v>
      </c>
      <c r="J487" s="210"/>
      <c r="K487" s="282">
        <f t="shared" si="47"/>
        <v>0</v>
      </c>
      <c r="L487" s="194"/>
    </row>
    <row r="488" spans="2:12" ht="15.75">
      <c r="B488" t="s">
        <v>371</v>
      </c>
      <c r="C488" s="24" t="s">
        <v>322</v>
      </c>
      <c r="D488" s="43"/>
      <c r="E488" s="43"/>
      <c r="F488" s="249">
        <f t="shared" si="44"/>
        <v>12.780465517241378</v>
      </c>
      <c r="G488" s="184">
        <v>322.29</v>
      </c>
      <c r="H488" s="185">
        <f t="shared" si="45"/>
        <v>370.63349999999997</v>
      </c>
      <c r="I488" s="186">
        <f t="shared" si="46"/>
        <v>407.69685</v>
      </c>
      <c r="J488" s="210"/>
      <c r="K488" s="282">
        <f t="shared" si="47"/>
        <v>0</v>
      </c>
      <c r="L488" s="194"/>
    </row>
    <row r="489" spans="2:12" ht="15.75">
      <c r="B489" t="s">
        <v>372</v>
      </c>
      <c r="C489" s="24" t="s">
        <v>332</v>
      </c>
      <c r="D489" s="43"/>
      <c r="E489" s="43"/>
      <c r="F489" s="249">
        <f t="shared" si="44"/>
        <v>11.641172413793104</v>
      </c>
      <c r="G489" s="184">
        <v>293.56</v>
      </c>
      <c r="H489" s="185">
        <f t="shared" si="45"/>
        <v>337.594</v>
      </c>
      <c r="I489" s="186">
        <f t="shared" si="46"/>
        <v>371.3534</v>
      </c>
      <c r="J489" s="210"/>
      <c r="K489" s="282">
        <f t="shared" si="47"/>
        <v>0</v>
      </c>
      <c r="L489" s="194"/>
    </row>
    <row r="490" spans="3:12" ht="15.75">
      <c r="C490" s="24" t="s">
        <v>333</v>
      </c>
      <c r="D490" s="43"/>
      <c r="E490" s="43"/>
      <c r="F490" s="249">
        <f t="shared" si="44"/>
        <v>12.998172413793101</v>
      </c>
      <c r="G490" s="184">
        <v>327.78</v>
      </c>
      <c r="H490" s="185">
        <f t="shared" si="45"/>
        <v>376.94699999999995</v>
      </c>
      <c r="I490" s="186">
        <f t="shared" si="46"/>
        <v>414.64169999999996</v>
      </c>
      <c r="J490" s="210"/>
      <c r="K490" s="282">
        <f t="shared" si="47"/>
        <v>0</v>
      </c>
      <c r="L490" s="194"/>
    </row>
    <row r="491" spans="2:12" ht="15.75">
      <c r="B491" t="s">
        <v>373</v>
      </c>
      <c r="C491" s="24" t="s">
        <v>265</v>
      </c>
      <c r="D491" s="43"/>
      <c r="E491" s="43"/>
      <c r="F491" s="249">
        <f t="shared" si="44"/>
        <v>14.356362068965515</v>
      </c>
      <c r="G491" s="184">
        <v>362.03</v>
      </c>
      <c r="H491" s="185">
        <f t="shared" si="45"/>
        <v>416.33449999999993</v>
      </c>
      <c r="I491" s="186">
        <f t="shared" si="46"/>
        <v>457.96795</v>
      </c>
      <c r="J491" s="210"/>
      <c r="K491" s="282">
        <f t="shared" si="47"/>
        <v>0</v>
      </c>
      <c r="L491" s="194"/>
    </row>
    <row r="492" spans="2:12" ht="15.75">
      <c r="B492" t="s">
        <v>393</v>
      </c>
      <c r="C492" s="24" t="s">
        <v>392</v>
      </c>
      <c r="D492" s="43"/>
      <c r="E492" s="43"/>
      <c r="F492" s="249">
        <f t="shared" si="44"/>
        <v>15.035655172413794</v>
      </c>
      <c r="G492" s="184">
        <v>379.16</v>
      </c>
      <c r="H492" s="185">
        <f t="shared" si="45"/>
        <v>436.034</v>
      </c>
      <c r="I492" s="186">
        <f t="shared" si="46"/>
        <v>479.6374</v>
      </c>
      <c r="J492" s="210"/>
      <c r="K492" s="282">
        <f t="shared" si="47"/>
        <v>0</v>
      </c>
      <c r="L492" s="194"/>
    </row>
    <row r="493" spans="2:12" ht="15.75">
      <c r="B493" t="s">
        <v>374</v>
      </c>
      <c r="C493" s="24" t="s">
        <v>334</v>
      </c>
      <c r="D493" s="43"/>
      <c r="E493" s="43"/>
      <c r="F493" s="249">
        <f t="shared" si="44"/>
        <v>15.716931034482757</v>
      </c>
      <c r="G493" s="184">
        <v>396.34</v>
      </c>
      <c r="H493" s="185">
        <f t="shared" si="45"/>
        <v>455.79099999999994</v>
      </c>
      <c r="I493" s="186">
        <f t="shared" si="46"/>
        <v>501.3701</v>
      </c>
      <c r="J493" s="210"/>
      <c r="K493" s="282">
        <f t="shared" si="47"/>
        <v>0</v>
      </c>
      <c r="L493" s="194"/>
    </row>
    <row r="494" spans="2:12" ht="15.75">
      <c r="B494" t="s">
        <v>375</v>
      </c>
      <c r="C494" s="24" t="s">
        <v>335</v>
      </c>
      <c r="D494" s="43"/>
      <c r="E494" s="43"/>
      <c r="F494" s="249">
        <f t="shared" si="44"/>
        <v>17.07274137931034</v>
      </c>
      <c r="G494" s="184">
        <v>430.53</v>
      </c>
      <c r="H494" s="185">
        <f t="shared" si="45"/>
        <v>495.1094999999999</v>
      </c>
      <c r="I494" s="186">
        <f t="shared" si="46"/>
        <v>544.6204499999999</v>
      </c>
      <c r="J494" s="210"/>
      <c r="K494" s="282">
        <f t="shared" si="47"/>
        <v>0</v>
      </c>
      <c r="L494" s="194"/>
    </row>
    <row r="495" spans="3:12" ht="15.75">
      <c r="C495" s="24" t="s">
        <v>336</v>
      </c>
      <c r="D495" s="43"/>
      <c r="E495" s="43"/>
      <c r="F495" s="249">
        <f t="shared" si="44"/>
        <v>18.433706896551723</v>
      </c>
      <c r="G495" s="184">
        <v>464.85</v>
      </c>
      <c r="H495" s="185">
        <f t="shared" si="45"/>
        <v>534.5775</v>
      </c>
      <c r="I495" s="186">
        <f t="shared" si="46"/>
        <v>588.03525</v>
      </c>
      <c r="J495" s="210"/>
      <c r="K495" s="282">
        <f t="shared" si="47"/>
        <v>0</v>
      </c>
      <c r="L495" s="194"/>
    </row>
    <row r="496" spans="2:12" ht="15.75">
      <c r="B496" t="s">
        <v>376</v>
      </c>
      <c r="C496" s="24" t="s">
        <v>337</v>
      </c>
      <c r="D496" s="43"/>
      <c r="E496" s="43"/>
      <c r="F496" s="249">
        <f t="shared" si="44"/>
        <v>19.792689655172413</v>
      </c>
      <c r="G496" s="184">
        <v>499.12</v>
      </c>
      <c r="H496" s="185">
        <f t="shared" si="45"/>
        <v>573.9879999999999</v>
      </c>
      <c r="I496" s="186">
        <f t="shared" si="46"/>
        <v>631.3868</v>
      </c>
      <c r="J496" s="210"/>
      <c r="K496" s="282">
        <f t="shared" si="47"/>
        <v>0</v>
      </c>
      <c r="L496" s="194"/>
    </row>
    <row r="497" spans="2:12" ht="15.75">
      <c r="B497" t="s">
        <v>377</v>
      </c>
      <c r="C497" s="24" t="s">
        <v>339</v>
      </c>
      <c r="D497" s="43"/>
      <c r="E497" s="43"/>
      <c r="F497" s="249">
        <f t="shared" si="44"/>
        <v>14.500706896551723</v>
      </c>
      <c r="G497" s="184">
        <v>365.67</v>
      </c>
      <c r="H497" s="185">
        <f t="shared" si="45"/>
        <v>420.52049999999997</v>
      </c>
      <c r="I497" s="186">
        <f t="shared" si="46"/>
        <v>462.57255</v>
      </c>
      <c r="J497" s="210"/>
      <c r="K497" s="282">
        <f t="shared" si="47"/>
        <v>0</v>
      </c>
      <c r="L497" s="194"/>
    </row>
    <row r="498" spans="2:12" ht="15.75">
      <c r="B498" t="s">
        <v>378</v>
      </c>
      <c r="C498" s="24" t="s">
        <v>341</v>
      </c>
      <c r="D498" s="43"/>
      <c r="E498" s="43"/>
      <c r="F498" s="249">
        <f t="shared" si="44"/>
        <v>17.50656896551724</v>
      </c>
      <c r="G498" s="184">
        <v>441.47</v>
      </c>
      <c r="H498" s="185">
        <f t="shared" si="45"/>
        <v>507.6905</v>
      </c>
      <c r="I498" s="186">
        <f t="shared" si="46"/>
        <v>558.45955</v>
      </c>
      <c r="J498" s="210"/>
      <c r="K498" s="282">
        <f t="shared" si="47"/>
        <v>0</v>
      </c>
      <c r="L498" s="194"/>
    </row>
    <row r="499" spans="3:12" ht="16.5" thickBot="1">
      <c r="C499" s="26" t="s">
        <v>394</v>
      </c>
      <c r="D499" s="299"/>
      <c r="E499" s="299"/>
      <c r="F499" s="250">
        <f>H499/A3</f>
        <v>30.50553448275862</v>
      </c>
      <c r="G499" s="187">
        <v>769.27</v>
      </c>
      <c r="H499" s="188">
        <f t="shared" si="45"/>
        <v>884.6605</v>
      </c>
      <c r="I499" s="189">
        <f t="shared" si="46"/>
        <v>973.1265500000001</v>
      </c>
      <c r="J499" s="210"/>
      <c r="K499" s="282">
        <f t="shared" si="47"/>
        <v>0</v>
      </c>
      <c r="L499" s="194"/>
    </row>
    <row r="500" spans="2:11" ht="15.75">
      <c r="B500" s="100"/>
      <c r="C500" s="43"/>
      <c r="D500" s="43"/>
      <c r="E500" s="43"/>
      <c r="F500" s="43"/>
      <c r="G500" s="238"/>
      <c r="H500" s="239"/>
      <c r="I500" s="297"/>
      <c r="J500" s="210"/>
      <c r="K500" s="282"/>
    </row>
    <row r="501" spans="2:11" ht="15.75" thickBot="1">
      <c r="B501" s="2"/>
      <c r="C501" s="22"/>
      <c r="D501" s="22"/>
      <c r="E501" s="22"/>
      <c r="F501" s="22"/>
      <c r="G501" s="22"/>
      <c r="H501" s="23"/>
      <c r="I501" s="5"/>
      <c r="J501" s="210"/>
      <c r="K501" s="282"/>
    </row>
    <row r="502" spans="2:12" ht="23.25" customHeight="1" thickBot="1">
      <c r="B502" s="467" t="s">
        <v>400</v>
      </c>
      <c r="C502" s="477" t="s">
        <v>66</v>
      </c>
      <c r="D502" s="478"/>
      <c r="E502" s="478"/>
      <c r="F502" s="478"/>
      <c r="G502" s="478"/>
      <c r="H502" s="478"/>
      <c r="I502" s="479"/>
      <c r="J502" s="210"/>
      <c r="K502" s="282"/>
      <c r="L502" s="376"/>
    </row>
    <row r="503" spans="2:11" ht="29.25" thickTop="1">
      <c r="B503" s="467"/>
      <c r="C503" s="539" t="s">
        <v>1705</v>
      </c>
      <c r="D503" s="540"/>
      <c r="E503" s="414"/>
      <c r="F503" s="348" t="s">
        <v>1702</v>
      </c>
      <c r="G503" s="238" t="s">
        <v>1615</v>
      </c>
      <c r="H503" s="239" t="s">
        <v>1616</v>
      </c>
      <c r="I503" s="240" t="s">
        <v>1618</v>
      </c>
      <c r="J503" s="210"/>
      <c r="K503" s="282"/>
    </row>
    <row r="504" spans="2:12" ht="15.75">
      <c r="B504" t="s">
        <v>1274</v>
      </c>
      <c r="C504" s="30" t="s">
        <v>60</v>
      </c>
      <c r="D504" s="5"/>
      <c r="E504" s="5"/>
      <c r="F504" s="247">
        <f>H504/$A$3</f>
        <v>1.9403275862068963</v>
      </c>
      <c r="G504" s="115">
        <v>48.93</v>
      </c>
      <c r="H504" s="116">
        <f>G504*1.15</f>
        <v>56.269499999999994</v>
      </c>
      <c r="I504" s="117">
        <f>H504*1.1</f>
        <v>61.89645</v>
      </c>
      <c r="J504" s="210"/>
      <c r="K504" s="282">
        <f aca="true" t="shared" si="48" ref="K504:K509">J504*I504</f>
        <v>0</v>
      </c>
      <c r="L504" s="225"/>
    </row>
    <row r="505" spans="2:12" ht="15.75">
      <c r="B505" t="s">
        <v>1275</v>
      </c>
      <c r="C505" s="30" t="s">
        <v>63</v>
      </c>
      <c r="D505" s="5"/>
      <c r="E505" s="5"/>
      <c r="F505" s="247">
        <f aca="true" t="shared" si="49" ref="F505:F519">H505/$A$3</f>
        <v>2.626362068965517</v>
      </c>
      <c r="G505" s="115">
        <v>66.23</v>
      </c>
      <c r="H505" s="116">
        <f aca="true" t="shared" si="50" ref="H505:H521">G505*1.15</f>
        <v>76.1645</v>
      </c>
      <c r="I505" s="117">
        <f aca="true" t="shared" si="51" ref="I505:I521">H505*1.1</f>
        <v>83.78095</v>
      </c>
      <c r="J505" s="210"/>
      <c r="K505" s="282">
        <f t="shared" si="48"/>
        <v>0</v>
      </c>
      <c r="L505" s="225"/>
    </row>
    <row r="506" spans="2:12" ht="15.75">
      <c r="B506" t="s">
        <v>1276</v>
      </c>
      <c r="C506" s="30" t="s">
        <v>64</v>
      </c>
      <c r="D506" s="5"/>
      <c r="E506" s="5"/>
      <c r="F506" s="247">
        <f t="shared" si="49"/>
        <v>3.292965517241379</v>
      </c>
      <c r="G506" s="115">
        <v>83.04</v>
      </c>
      <c r="H506" s="116">
        <f t="shared" si="50"/>
        <v>95.496</v>
      </c>
      <c r="I506" s="117">
        <f t="shared" si="51"/>
        <v>105.04560000000001</v>
      </c>
      <c r="J506" s="210"/>
      <c r="K506" s="282">
        <f t="shared" si="48"/>
        <v>0</v>
      </c>
      <c r="L506" s="225"/>
    </row>
    <row r="507" spans="2:12" ht="15.75">
      <c r="B507" t="s">
        <v>1277</v>
      </c>
      <c r="C507" s="30" t="s">
        <v>65</v>
      </c>
      <c r="D507" s="5"/>
      <c r="E507" s="5"/>
      <c r="F507" s="247">
        <f t="shared" si="49"/>
        <v>4.1130344827586205</v>
      </c>
      <c r="G507" s="115">
        <v>103.72</v>
      </c>
      <c r="H507" s="116">
        <f t="shared" si="50"/>
        <v>119.27799999999999</v>
      </c>
      <c r="I507" s="117">
        <f t="shared" si="51"/>
        <v>131.2058</v>
      </c>
      <c r="J507" s="210"/>
      <c r="K507" s="282">
        <f t="shared" si="48"/>
        <v>0</v>
      </c>
      <c r="L507" s="225"/>
    </row>
    <row r="508" spans="2:11" ht="15">
      <c r="B508" t="s">
        <v>402</v>
      </c>
      <c r="C508" s="30" t="s">
        <v>67</v>
      </c>
      <c r="D508" s="10"/>
      <c r="E508" s="10"/>
      <c r="F508" s="247">
        <f t="shared" si="49"/>
        <v>3.3290517241379307</v>
      </c>
      <c r="G508" s="260">
        <v>83.95</v>
      </c>
      <c r="H508" s="116">
        <f t="shared" si="50"/>
        <v>96.54249999999999</v>
      </c>
      <c r="I508" s="117">
        <f t="shared" si="51"/>
        <v>106.19675</v>
      </c>
      <c r="J508" s="210"/>
      <c r="K508" s="282">
        <f t="shared" si="48"/>
        <v>0</v>
      </c>
    </row>
    <row r="509" spans="2:11" ht="15">
      <c r="B509" t="s">
        <v>574</v>
      </c>
      <c r="C509" s="251" t="s">
        <v>68</v>
      </c>
      <c r="D509" s="45"/>
      <c r="E509" s="45"/>
      <c r="F509" s="247">
        <f t="shared" si="49"/>
        <v>5.190862068965517</v>
      </c>
      <c r="G509" s="260">
        <v>130.9</v>
      </c>
      <c r="H509" s="116">
        <f t="shared" si="50"/>
        <v>150.535</v>
      </c>
      <c r="I509" s="117">
        <f t="shared" si="51"/>
        <v>165.5885</v>
      </c>
      <c r="J509" s="210"/>
      <c r="K509" s="282">
        <f t="shared" si="48"/>
        <v>0</v>
      </c>
    </row>
    <row r="510" spans="2:12" ht="15.75">
      <c r="B510" t="s">
        <v>1031</v>
      </c>
      <c r="C510" s="30" t="s">
        <v>69</v>
      </c>
      <c r="D510" s="10"/>
      <c r="E510" s="10"/>
      <c r="F510" s="247">
        <f t="shared" si="49"/>
        <v>4.742758620689655</v>
      </c>
      <c r="G510" s="260">
        <v>119.6</v>
      </c>
      <c r="H510" s="116">
        <f t="shared" si="50"/>
        <v>137.54</v>
      </c>
      <c r="I510" s="117">
        <f t="shared" si="51"/>
        <v>151.294</v>
      </c>
      <c r="J510" s="210"/>
      <c r="K510" s="282">
        <f aca="true" t="shared" si="52" ref="K510:K521">J510*I510</f>
        <v>0</v>
      </c>
      <c r="L510" s="225"/>
    </row>
    <row r="511" spans="2:11" ht="15">
      <c r="B511" t="s">
        <v>1032</v>
      </c>
      <c r="C511" s="251" t="s">
        <v>83</v>
      </c>
      <c r="D511" s="45"/>
      <c r="E511" s="45"/>
      <c r="F511" s="247">
        <f t="shared" si="49"/>
        <v>7.15656896551724</v>
      </c>
      <c r="G511" s="260">
        <v>180.47</v>
      </c>
      <c r="H511" s="116">
        <f t="shared" si="50"/>
        <v>207.54049999999998</v>
      </c>
      <c r="I511" s="117">
        <f t="shared" si="51"/>
        <v>228.29455</v>
      </c>
      <c r="J511" s="210"/>
      <c r="K511" s="282">
        <f t="shared" si="52"/>
        <v>0</v>
      </c>
    </row>
    <row r="512" spans="2:11" ht="15">
      <c r="B512" t="s">
        <v>1033</v>
      </c>
      <c r="C512" s="30" t="s">
        <v>70</v>
      </c>
      <c r="D512" s="10"/>
      <c r="E512" s="10"/>
      <c r="F512" s="247">
        <f t="shared" si="49"/>
        <v>6.209999999999999</v>
      </c>
      <c r="G512" s="260">
        <v>156.6</v>
      </c>
      <c r="H512" s="116">
        <f t="shared" si="50"/>
        <v>180.08999999999997</v>
      </c>
      <c r="I512" s="117">
        <f t="shared" si="51"/>
        <v>198.099</v>
      </c>
      <c r="J512" s="210"/>
      <c r="K512" s="282">
        <f t="shared" si="52"/>
        <v>0</v>
      </c>
    </row>
    <row r="513" spans="2:11" ht="15">
      <c r="B513" t="s">
        <v>1039</v>
      </c>
      <c r="C513" s="251" t="s">
        <v>84</v>
      </c>
      <c r="D513" s="45"/>
      <c r="E513" s="45"/>
      <c r="F513" s="247">
        <f t="shared" si="49"/>
        <v>9.029879310344826</v>
      </c>
      <c r="G513" s="260">
        <v>227.71</v>
      </c>
      <c r="H513" s="116">
        <f t="shared" si="50"/>
        <v>261.8665</v>
      </c>
      <c r="I513" s="117">
        <f t="shared" si="51"/>
        <v>288.05315</v>
      </c>
      <c r="J513" s="210"/>
      <c r="K513" s="282">
        <f t="shared" si="52"/>
        <v>0</v>
      </c>
    </row>
    <row r="514" spans="2:11" ht="15.75" customHeight="1">
      <c r="B514" t="s">
        <v>1048</v>
      </c>
      <c r="C514" s="30" t="s">
        <v>71</v>
      </c>
      <c r="D514" s="45"/>
      <c r="E514" s="45"/>
      <c r="F514" s="247">
        <f t="shared" si="49"/>
        <v>8.022241379310344</v>
      </c>
      <c r="G514" s="274">
        <v>202.3</v>
      </c>
      <c r="H514" s="116">
        <f t="shared" si="50"/>
        <v>232.64499999999998</v>
      </c>
      <c r="I514" s="117">
        <f t="shared" si="51"/>
        <v>255.9095</v>
      </c>
      <c r="J514" s="210"/>
      <c r="K514" s="282">
        <f t="shared" si="52"/>
        <v>0</v>
      </c>
    </row>
    <row r="515" spans="2:11" ht="15">
      <c r="B515" t="s">
        <v>1049</v>
      </c>
      <c r="C515" s="251" t="s">
        <v>85</v>
      </c>
      <c r="D515" s="45"/>
      <c r="E515" s="45"/>
      <c r="F515" s="247">
        <f t="shared" si="49"/>
        <v>11.32710344827586</v>
      </c>
      <c r="G515" s="260">
        <v>285.64</v>
      </c>
      <c r="H515" s="116">
        <f t="shared" si="50"/>
        <v>328.48599999999993</v>
      </c>
      <c r="I515" s="117">
        <f t="shared" si="51"/>
        <v>361.33459999999997</v>
      </c>
      <c r="J515" s="210"/>
      <c r="K515" s="282">
        <f t="shared" si="52"/>
        <v>0</v>
      </c>
    </row>
    <row r="516" spans="2:11" ht="15">
      <c r="B516" t="s">
        <v>1050</v>
      </c>
      <c r="C516" s="30" t="s">
        <v>72</v>
      </c>
      <c r="D516" s="45"/>
      <c r="E516" s="45"/>
      <c r="F516" s="247">
        <f t="shared" si="49"/>
        <v>10.148155172413793</v>
      </c>
      <c r="G516" s="274">
        <v>255.91</v>
      </c>
      <c r="H516" s="116">
        <f t="shared" si="50"/>
        <v>294.2965</v>
      </c>
      <c r="I516" s="117">
        <f t="shared" si="51"/>
        <v>323.72615</v>
      </c>
      <c r="J516" s="210"/>
      <c r="K516" s="282">
        <f t="shared" si="52"/>
        <v>0</v>
      </c>
    </row>
    <row r="517" spans="2:11" ht="15">
      <c r="B517" t="s">
        <v>1051</v>
      </c>
      <c r="C517" s="251" t="s">
        <v>86</v>
      </c>
      <c r="D517" s="45"/>
      <c r="E517" s="45"/>
      <c r="F517" s="247">
        <f t="shared" si="49"/>
        <v>13.868603448275863</v>
      </c>
      <c r="G517" s="260">
        <v>349.73</v>
      </c>
      <c r="H517" s="116">
        <f t="shared" si="50"/>
        <v>402.1895</v>
      </c>
      <c r="I517" s="117">
        <f t="shared" si="51"/>
        <v>442.4084500000001</v>
      </c>
      <c r="J517" s="210"/>
      <c r="K517" s="282">
        <f t="shared" si="52"/>
        <v>0</v>
      </c>
    </row>
    <row r="518" spans="2:11" ht="15">
      <c r="B518" t="s">
        <v>1052</v>
      </c>
      <c r="C518" s="30" t="s">
        <v>73</v>
      </c>
      <c r="D518" s="45"/>
      <c r="E518" s="45"/>
      <c r="F518" s="247">
        <f t="shared" si="49"/>
        <v>12.371620689655172</v>
      </c>
      <c r="G518" s="274">
        <v>311.98</v>
      </c>
      <c r="H518" s="116">
        <f t="shared" si="50"/>
        <v>358.777</v>
      </c>
      <c r="I518" s="117">
        <f t="shared" si="51"/>
        <v>394.6547</v>
      </c>
      <c r="J518" s="210"/>
      <c r="K518" s="282">
        <f t="shared" si="52"/>
        <v>0</v>
      </c>
    </row>
    <row r="519" spans="2:11" ht="15">
      <c r="B519" t="s">
        <v>1053</v>
      </c>
      <c r="C519" s="251" t="s">
        <v>87</v>
      </c>
      <c r="D519" s="45"/>
      <c r="E519" s="45"/>
      <c r="F519" s="247">
        <f t="shared" si="49"/>
        <v>16.695620689655172</v>
      </c>
      <c r="G519" s="260">
        <v>421.02</v>
      </c>
      <c r="H519" s="116">
        <f t="shared" si="50"/>
        <v>484.17299999999994</v>
      </c>
      <c r="I519" s="117">
        <f t="shared" si="51"/>
        <v>532.5903</v>
      </c>
      <c r="J519" s="210"/>
      <c r="K519" s="282">
        <f t="shared" si="52"/>
        <v>0</v>
      </c>
    </row>
    <row r="520" spans="2:11" ht="15">
      <c r="B520" t="s">
        <v>1054</v>
      </c>
      <c r="C520" s="30" t="s">
        <v>82</v>
      </c>
      <c r="D520" s="45"/>
      <c r="E520" s="45"/>
      <c r="F520" s="247">
        <f>I520/10.78</f>
        <v>48.50066326530613</v>
      </c>
      <c r="G520" s="274">
        <v>413.31</v>
      </c>
      <c r="H520" s="116">
        <f t="shared" si="50"/>
        <v>475.30649999999997</v>
      </c>
      <c r="I520" s="117">
        <f t="shared" si="51"/>
        <v>522.8371500000001</v>
      </c>
      <c r="J520" s="210"/>
      <c r="K520" s="282">
        <f t="shared" si="52"/>
        <v>0</v>
      </c>
    </row>
    <row r="521" spans="2:11" ht="15.75" thickBot="1">
      <c r="B521" t="s">
        <v>1055</v>
      </c>
      <c r="C521" s="252" t="s">
        <v>88</v>
      </c>
      <c r="D521" s="46"/>
      <c r="E521" s="46"/>
      <c r="F521" s="248">
        <f>H521/A3</f>
        <v>21.333293103448273</v>
      </c>
      <c r="G521" s="261">
        <v>537.97</v>
      </c>
      <c r="H521" s="119">
        <f t="shared" si="50"/>
        <v>618.6655</v>
      </c>
      <c r="I521" s="120">
        <f t="shared" si="51"/>
        <v>680.53205</v>
      </c>
      <c r="J521" s="210"/>
      <c r="K521" s="282">
        <f t="shared" si="52"/>
        <v>0</v>
      </c>
    </row>
    <row r="522" spans="3:11" ht="15.75" thickBot="1">
      <c r="C522" s="2"/>
      <c r="D522" s="2"/>
      <c r="E522" s="2"/>
      <c r="F522" s="2"/>
      <c r="G522" s="2"/>
      <c r="H522" s="2"/>
      <c r="I522" s="4"/>
      <c r="J522" s="210"/>
      <c r="K522" s="282"/>
    </row>
    <row r="523" spans="2:12" ht="23.25" customHeight="1" thickBot="1">
      <c r="B523" s="467" t="s">
        <v>401</v>
      </c>
      <c r="C523" s="477" t="s">
        <v>89</v>
      </c>
      <c r="D523" s="478"/>
      <c r="E523" s="478"/>
      <c r="F523" s="478"/>
      <c r="G523" s="478"/>
      <c r="H523" s="478"/>
      <c r="I523" s="479"/>
      <c r="J523" s="210"/>
      <c r="K523" s="282"/>
      <c r="L523" s="376"/>
    </row>
    <row r="524" spans="2:11" ht="29.25" thickTop="1">
      <c r="B524" s="467"/>
      <c r="C524" s="539" t="s">
        <v>1705</v>
      </c>
      <c r="D524" s="540"/>
      <c r="E524" s="414"/>
      <c r="F524" s="348" t="s">
        <v>1702</v>
      </c>
      <c r="G524" s="238" t="s">
        <v>1615</v>
      </c>
      <c r="H524" s="239" t="s">
        <v>1616</v>
      </c>
      <c r="I524" s="240" t="s">
        <v>1618</v>
      </c>
      <c r="J524" s="210"/>
      <c r="K524" s="282"/>
    </row>
    <row r="525" spans="2:11" ht="15">
      <c r="B525" t="s">
        <v>576</v>
      </c>
      <c r="C525" s="251" t="s">
        <v>1697</v>
      </c>
      <c r="D525" s="45"/>
      <c r="E525" s="45"/>
      <c r="F525" s="247">
        <f>H525/$A$3</f>
        <v>2.068810344827586</v>
      </c>
      <c r="G525" s="3">
        <v>52.17</v>
      </c>
      <c r="H525" s="273">
        <f>G525*1.15</f>
        <v>59.9955</v>
      </c>
      <c r="I525" s="257">
        <f>H525*1.1</f>
        <v>65.99505</v>
      </c>
      <c r="J525" s="210"/>
      <c r="K525" s="282">
        <f aca="true" t="shared" si="53" ref="K525:K541">J525*I525</f>
        <v>0</v>
      </c>
    </row>
    <row r="526" spans="2:11" ht="15">
      <c r="B526" t="s">
        <v>577</v>
      </c>
      <c r="C526" s="251" t="s">
        <v>1698</v>
      </c>
      <c r="D526" s="45"/>
      <c r="E526" s="45"/>
      <c r="F526" s="247">
        <f aca="true" t="shared" si="54" ref="F526:F540">H526/$A$3</f>
        <v>2.668</v>
      </c>
      <c r="G526" s="3">
        <v>67.28</v>
      </c>
      <c r="H526" s="273">
        <f aca="true" t="shared" si="55" ref="H526:H541">G526*1.15</f>
        <v>77.372</v>
      </c>
      <c r="I526" s="257">
        <f aca="true" t="shared" si="56" ref="I526:I541">H526*1.1</f>
        <v>85.1092</v>
      </c>
      <c r="J526" s="210"/>
      <c r="K526" s="282">
        <f t="shared" si="53"/>
        <v>0</v>
      </c>
    </row>
    <row r="527" spans="2:11" ht="15">
      <c r="B527" t="s">
        <v>1056</v>
      </c>
      <c r="C527" s="251" t="s">
        <v>865</v>
      </c>
      <c r="D527" s="45"/>
      <c r="E527" s="45"/>
      <c r="F527" s="247">
        <f t="shared" si="54"/>
        <v>3.388931034482758</v>
      </c>
      <c r="G527" s="3">
        <v>85.46</v>
      </c>
      <c r="H527" s="273">
        <f t="shared" si="55"/>
        <v>98.27899999999998</v>
      </c>
      <c r="I527" s="257">
        <f t="shared" si="56"/>
        <v>108.1069</v>
      </c>
      <c r="J527" s="210"/>
      <c r="K527" s="282">
        <f t="shared" si="53"/>
        <v>0</v>
      </c>
    </row>
    <row r="528" spans="2:11" ht="15.75">
      <c r="B528" t="s">
        <v>1057</v>
      </c>
      <c r="C528" s="35" t="s">
        <v>1699</v>
      </c>
      <c r="D528" s="12"/>
      <c r="E528" s="12"/>
      <c r="F528" s="247">
        <f t="shared" si="54"/>
        <v>2.9011724137931028</v>
      </c>
      <c r="G528" s="3">
        <v>73.16</v>
      </c>
      <c r="H528" s="273">
        <f t="shared" si="55"/>
        <v>84.13399999999999</v>
      </c>
      <c r="I528" s="257">
        <f t="shared" si="56"/>
        <v>92.5474</v>
      </c>
      <c r="J528" s="210"/>
      <c r="K528" s="282">
        <f t="shared" si="53"/>
        <v>0</v>
      </c>
    </row>
    <row r="529" spans="2:11" ht="15">
      <c r="B529" t="s">
        <v>1058</v>
      </c>
      <c r="C529" s="251" t="s">
        <v>1794</v>
      </c>
      <c r="D529" s="45"/>
      <c r="E529" s="45"/>
      <c r="F529" s="247">
        <f t="shared" si="54"/>
        <v>4.304965517241379</v>
      </c>
      <c r="G529" s="36">
        <v>108.56</v>
      </c>
      <c r="H529" s="273">
        <f t="shared" si="55"/>
        <v>124.844</v>
      </c>
      <c r="I529" s="257">
        <f t="shared" si="56"/>
        <v>137.32840000000002</v>
      </c>
      <c r="J529" s="210"/>
      <c r="K529" s="282">
        <f t="shared" si="53"/>
        <v>0</v>
      </c>
    </row>
    <row r="530" spans="2:11" ht="15.75">
      <c r="B530" t="s">
        <v>1059</v>
      </c>
      <c r="C530" s="35" t="s">
        <v>1700</v>
      </c>
      <c r="D530" s="12"/>
      <c r="E530" s="12"/>
      <c r="F530" s="247">
        <f t="shared" si="54"/>
        <v>3.670482758620689</v>
      </c>
      <c r="G530" s="36">
        <v>92.56</v>
      </c>
      <c r="H530" s="273">
        <f t="shared" si="55"/>
        <v>106.44399999999999</v>
      </c>
      <c r="I530" s="257">
        <f t="shared" si="56"/>
        <v>117.0884</v>
      </c>
      <c r="J530" s="210"/>
      <c r="K530" s="282">
        <f t="shared" si="53"/>
        <v>0</v>
      </c>
    </row>
    <row r="531" spans="2:11" ht="15">
      <c r="B531" t="s">
        <v>1060</v>
      </c>
      <c r="C531" s="251" t="s">
        <v>1795</v>
      </c>
      <c r="D531" s="45"/>
      <c r="E531" s="45"/>
      <c r="F531" s="247">
        <f t="shared" si="54"/>
        <v>5.3903275862068964</v>
      </c>
      <c r="G531" s="36">
        <v>135.93</v>
      </c>
      <c r="H531" s="273">
        <f t="shared" si="55"/>
        <v>156.3195</v>
      </c>
      <c r="I531" s="257">
        <f t="shared" si="56"/>
        <v>171.95145000000002</v>
      </c>
      <c r="J531" s="210"/>
      <c r="K531" s="282">
        <f t="shared" si="53"/>
        <v>0</v>
      </c>
    </row>
    <row r="532" spans="2:11" ht="15.75">
      <c r="B532" t="s">
        <v>1061</v>
      </c>
      <c r="C532" s="35" t="s">
        <v>1790</v>
      </c>
      <c r="D532" s="12"/>
      <c r="E532" s="12"/>
      <c r="F532" s="247">
        <f t="shared" si="54"/>
        <v>4.662258620689654</v>
      </c>
      <c r="G532" s="36">
        <v>117.57</v>
      </c>
      <c r="H532" s="273">
        <f t="shared" si="55"/>
        <v>135.20549999999997</v>
      </c>
      <c r="I532" s="257">
        <f t="shared" si="56"/>
        <v>148.72605</v>
      </c>
      <c r="J532" s="210"/>
      <c r="K532" s="282">
        <f t="shared" si="53"/>
        <v>0</v>
      </c>
    </row>
    <row r="533" spans="2:11" ht="15">
      <c r="B533" t="s">
        <v>1062</v>
      </c>
      <c r="C533" s="251" t="s">
        <v>1796</v>
      </c>
      <c r="D533" s="45"/>
      <c r="E533" s="45"/>
      <c r="F533" s="247">
        <f t="shared" si="54"/>
        <v>6.849241379310344</v>
      </c>
      <c r="G533" s="36">
        <v>172.72</v>
      </c>
      <c r="H533" s="273">
        <f t="shared" si="55"/>
        <v>198.628</v>
      </c>
      <c r="I533" s="257">
        <f t="shared" si="56"/>
        <v>218.4908</v>
      </c>
      <c r="J533" s="210"/>
      <c r="K533" s="282">
        <f t="shared" si="53"/>
        <v>0</v>
      </c>
    </row>
    <row r="534" spans="2:11" ht="15.75" customHeight="1">
      <c r="B534" t="s">
        <v>1063</v>
      </c>
      <c r="C534" s="35" t="s">
        <v>1791</v>
      </c>
      <c r="D534" s="12"/>
      <c r="E534" s="12"/>
      <c r="F534" s="247">
        <f t="shared" si="54"/>
        <v>6.014499999999999</v>
      </c>
      <c r="G534" s="36">
        <v>151.67</v>
      </c>
      <c r="H534" s="273">
        <f t="shared" si="55"/>
        <v>174.42049999999998</v>
      </c>
      <c r="I534" s="257">
        <f t="shared" si="56"/>
        <v>191.86255</v>
      </c>
      <c r="J534" s="210"/>
      <c r="K534" s="282">
        <f t="shared" si="53"/>
        <v>0</v>
      </c>
    </row>
    <row r="535" spans="2:11" ht="15">
      <c r="B535" t="s">
        <v>1065</v>
      </c>
      <c r="C535" s="251" t="s">
        <v>1797</v>
      </c>
      <c r="D535" s="45"/>
      <c r="E535" s="45"/>
      <c r="F535" s="247">
        <f t="shared" si="54"/>
        <v>8.507224137931034</v>
      </c>
      <c r="G535" s="36">
        <v>214.53</v>
      </c>
      <c r="H535" s="273">
        <f t="shared" si="55"/>
        <v>246.7095</v>
      </c>
      <c r="I535" s="257">
        <f t="shared" si="56"/>
        <v>271.38045</v>
      </c>
      <c r="J535" s="210"/>
      <c r="K535" s="282">
        <f t="shared" si="53"/>
        <v>0</v>
      </c>
    </row>
    <row r="536" spans="2:11" ht="15.75">
      <c r="B536" t="s">
        <v>1066</v>
      </c>
      <c r="C536" s="35" t="s">
        <v>1798</v>
      </c>
      <c r="D536" s="12"/>
      <c r="E536" s="12"/>
      <c r="F536" s="247">
        <f t="shared" si="54"/>
        <v>7.565810344827585</v>
      </c>
      <c r="G536" s="36">
        <v>190.79</v>
      </c>
      <c r="H536" s="273">
        <f t="shared" si="55"/>
        <v>219.40849999999998</v>
      </c>
      <c r="I536" s="257">
        <f t="shared" si="56"/>
        <v>241.34935</v>
      </c>
      <c r="J536" s="210"/>
      <c r="K536" s="282">
        <f t="shared" si="53"/>
        <v>0</v>
      </c>
    </row>
    <row r="537" spans="2:15" ht="15">
      <c r="B537" t="s">
        <v>1067</v>
      </c>
      <c r="C537" s="251" t="s">
        <v>1809</v>
      </c>
      <c r="D537" s="45"/>
      <c r="E537" s="45"/>
      <c r="F537" s="247">
        <f t="shared" si="54"/>
        <v>10.519724137931032</v>
      </c>
      <c r="G537" s="36">
        <v>265.28</v>
      </c>
      <c r="H537" s="273">
        <f t="shared" si="55"/>
        <v>305.07199999999995</v>
      </c>
      <c r="I537" s="257">
        <f t="shared" si="56"/>
        <v>335.57919999999996</v>
      </c>
      <c r="J537" s="210"/>
      <c r="K537" s="282">
        <f t="shared" si="53"/>
        <v>0</v>
      </c>
      <c r="L537" s="154"/>
      <c r="M537" s="155"/>
      <c r="N537" s="154"/>
      <c r="O537" s="154"/>
    </row>
    <row r="538" spans="2:15" ht="15.75">
      <c r="B538" t="s">
        <v>1068</v>
      </c>
      <c r="C538" s="35" t="s">
        <v>1793</v>
      </c>
      <c r="D538" s="12"/>
      <c r="E538" s="12"/>
      <c r="F538" s="247">
        <f t="shared" si="54"/>
        <v>9.587827586206895</v>
      </c>
      <c r="G538" s="36">
        <v>241.78</v>
      </c>
      <c r="H538" s="273">
        <f t="shared" si="55"/>
        <v>278.04699999999997</v>
      </c>
      <c r="I538" s="257">
        <f t="shared" si="56"/>
        <v>305.8517</v>
      </c>
      <c r="J538" s="210"/>
      <c r="K538" s="282">
        <f t="shared" si="53"/>
        <v>0</v>
      </c>
      <c r="L538" s="154"/>
      <c r="M538" s="155"/>
      <c r="N538" s="154"/>
      <c r="O538" s="154"/>
    </row>
    <row r="539" spans="2:15" ht="15">
      <c r="B539" t="s">
        <v>1069</v>
      </c>
      <c r="C539" s="251" t="s">
        <v>1810</v>
      </c>
      <c r="D539" s="45"/>
      <c r="E539" s="45"/>
      <c r="F539" s="247">
        <f t="shared" si="54"/>
        <v>12.933534482758619</v>
      </c>
      <c r="G539" s="36">
        <v>326.15</v>
      </c>
      <c r="H539" s="273">
        <f t="shared" si="55"/>
        <v>375.07249999999993</v>
      </c>
      <c r="I539" s="257">
        <f t="shared" si="56"/>
        <v>412.57974999999993</v>
      </c>
      <c r="J539" s="210"/>
      <c r="K539" s="282">
        <f t="shared" si="53"/>
        <v>0</v>
      </c>
      <c r="L539" s="154"/>
      <c r="M539" s="155"/>
      <c r="N539" s="154"/>
      <c r="O539" s="154"/>
    </row>
    <row r="540" spans="2:15" ht="15.75">
      <c r="B540" t="s">
        <v>1070</v>
      </c>
      <c r="C540" s="35" t="s">
        <v>1792</v>
      </c>
      <c r="D540" s="12"/>
      <c r="E540" s="12"/>
      <c r="F540" s="247">
        <f t="shared" si="54"/>
        <v>11.919948275862067</v>
      </c>
      <c r="G540" s="36">
        <v>300.59</v>
      </c>
      <c r="H540" s="273">
        <f t="shared" si="55"/>
        <v>345.67849999999993</v>
      </c>
      <c r="I540" s="257">
        <f t="shared" si="56"/>
        <v>380.24634999999995</v>
      </c>
      <c r="J540" s="210"/>
      <c r="K540" s="282">
        <f t="shared" si="53"/>
        <v>0</v>
      </c>
      <c r="L540" s="154"/>
      <c r="M540" s="155"/>
      <c r="N540" s="154"/>
      <c r="O540" s="154"/>
    </row>
    <row r="541" spans="2:15" ht="15.75" thickBot="1">
      <c r="B541" t="s">
        <v>1071</v>
      </c>
      <c r="C541" s="252" t="s">
        <v>1811</v>
      </c>
      <c r="D541" s="46"/>
      <c r="E541" s="46"/>
      <c r="F541" s="248">
        <f>H541/A3</f>
        <v>15.655862068965517</v>
      </c>
      <c r="G541" s="31">
        <v>394.8</v>
      </c>
      <c r="H541" s="275">
        <f t="shared" si="55"/>
        <v>454.02</v>
      </c>
      <c r="I541" s="258">
        <f t="shared" si="56"/>
        <v>499.422</v>
      </c>
      <c r="J541" s="210"/>
      <c r="K541" s="282">
        <f t="shared" si="53"/>
        <v>0</v>
      </c>
      <c r="L541" s="154"/>
      <c r="M541" s="155"/>
      <c r="N541" s="154"/>
      <c r="O541" s="154"/>
    </row>
    <row r="542" spans="3:15" ht="15">
      <c r="C542" s="334"/>
      <c r="D542" s="45"/>
      <c r="E542" s="45"/>
      <c r="F542" s="247"/>
      <c r="G542" s="3"/>
      <c r="H542" s="273"/>
      <c r="I542" s="278"/>
      <c r="J542" s="210"/>
      <c r="K542" s="282"/>
      <c r="L542" s="154"/>
      <c r="M542" s="155"/>
      <c r="N542" s="154"/>
      <c r="O542" s="154"/>
    </row>
    <row r="543" spans="3:15" ht="15.75" thickBot="1">
      <c r="C543" s="334"/>
      <c r="D543" s="45"/>
      <c r="E543" s="45"/>
      <c r="F543" s="247"/>
      <c r="G543" s="3"/>
      <c r="H543" s="273"/>
      <c r="I543" s="278"/>
      <c r="J543" s="210"/>
      <c r="K543" s="282"/>
      <c r="L543" s="154"/>
      <c r="M543" s="155"/>
      <c r="N543" s="154"/>
      <c r="O543" s="154"/>
    </row>
    <row r="544" spans="2:15" ht="24" customHeight="1" thickBot="1">
      <c r="B544" s="467" t="s">
        <v>807</v>
      </c>
      <c r="C544" s="477" t="s">
        <v>1955</v>
      </c>
      <c r="D544" s="478"/>
      <c r="E544" s="478"/>
      <c r="F544" s="478"/>
      <c r="G544" s="478"/>
      <c r="H544" s="478"/>
      <c r="I544" s="479"/>
      <c r="J544" s="210"/>
      <c r="K544" s="282"/>
      <c r="L544" s="376"/>
      <c r="M544" s="155"/>
      <c r="N544" s="154"/>
      <c r="O544" s="154"/>
    </row>
    <row r="545" spans="2:15" ht="16.5" thickBot="1" thickTop="1">
      <c r="B545" s="467"/>
      <c r="C545" s="536" t="s">
        <v>490</v>
      </c>
      <c r="D545" s="537"/>
      <c r="E545" s="537"/>
      <c r="F545" s="537"/>
      <c r="G545" s="537"/>
      <c r="H545" s="537"/>
      <c r="I545" s="538"/>
      <c r="J545" s="210"/>
      <c r="K545" s="282"/>
      <c r="L545" s="194" t="s">
        <v>1513</v>
      </c>
      <c r="M545" s="155"/>
      <c r="N545" s="154"/>
      <c r="O545" s="154"/>
    </row>
    <row r="546" spans="3:22" ht="29.25" customHeight="1" thickTop="1">
      <c r="C546" s="539" t="s">
        <v>1705</v>
      </c>
      <c r="D546" s="540"/>
      <c r="E546" s="414"/>
      <c r="F546" s="348" t="s">
        <v>1702</v>
      </c>
      <c r="G546" s="238" t="s">
        <v>1615</v>
      </c>
      <c r="H546" s="239" t="s">
        <v>1616</v>
      </c>
      <c r="I546" s="240" t="s">
        <v>1618</v>
      </c>
      <c r="J546" s="210"/>
      <c r="K546" s="282"/>
      <c r="L546" s="194" t="s">
        <v>1513</v>
      </c>
      <c r="M546" s="155"/>
      <c r="N546" s="613" t="s">
        <v>489</v>
      </c>
      <c r="O546" s="613"/>
      <c r="P546" s="613"/>
      <c r="Q546" s="613"/>
      <c r="R546" s="613"/>
      <c r="S546" s="613"/>
      <c r="T546" s="613"/>
      <c r="U546" s="613"/>
      <c r="V546" s="613"/>
    </row>
    <row r="547" spans="2:22" ht="15">
      <c r="B547" t="s">
        <v>808</v>
      </c>
      <c r="C547" s="121" t="s">
        <v>286</v>
      </c>
      <c r="D547" s="17"/>
      <c r="E547" s="17"/>
      <c r="F547" s="247">
        <f>H547/$A$3</f>
        <v>0.20144827586206895</v>
      </c>
      <c r="G547" s="155">
        <v>5.08</v>
      </c>
      <c r="H547" s="70">
        <f>G547*1.15</f>
        <v>5.842</v>
      </c>
      <c r="I547" s="71">
        <f aca="true" t="shared" si="57" ref="I547:I558">H547*1.1</f>
        <v>6.4262</v>
      </c>
      <c r="J547" s="210"/>
      <c r="K547" s="282">
        <f>J547*I547</f>
        <v>0</v>
      </c>
      <c r="L547" s="194" t="s">
        <v>1513</v>
      </c>
      <c r="M547" s="155"/>
      <c r="N547" s="613"/>
      <c r="O547" s="613"/>
      <c r="P547" s="613"/>
      <c r="Q547" s="613"/>
      <c r="R547" s="613"/>
      <c r="S547" s="613"/>
      <c r="T547" s="613"/>
      <c r="U547" s="613"/>
      <c r="V547" s="613"/>
    </row>
    <row r="548" spans="2:22" ht="15">
      <c r="B548" t="s">
        <v>809</v>
      </c>
      <c r="C548" s="121" t="s">
        <v>288</v>
      </c>
      <c r="D548" s="17"/>
      <c r="E548" s="17"/>
      <c r="F548" s="247">
        <f aca="true" t="shared" si="58" ref="F548:F563">H548/$A$3</f>
        <v>0.22801724137931034</v>
      </c>
      <c r="G548" s="155">
        <v>5.75</v>
      </c>
      <c r="H548" s="70">
        <f>G548*1.15</f>
        <v>6.6125</v>
      </c>
      <c r="I548" s="71">
        <f t="shared" si="57"/>
        <v>7.273750000000001</v>
      </c>
      <c r="J548" s="210"/>
      <c r="K548" s="282">
        <f aca="true" t="shared" si="59" ref="K548:K564">J548*I548</f>
        <v>0</v>
      </c>
      <c r="L548" s="194" t="s">
        <v>1513</v>
      </c>
      <c r="M548" s="155"/>
      <c r="N548" s="613"/>
      <c r="O548" s="613"/>
      <c r="P548" s="613"/>
      <c r="Q548" s="613"/>
      <c r="R548" s="613"/>
      <c r="S548" s="613"/>
      <c r="T548" s="613"/>
      <c r="U548" s="613"/>
      <c r="V548" s="613"/>
    </row>
    <row r="549" spans="2:22" ht="15">
      <c r="B549" t="s">
        <v>810</v>
      </c>
      <c r="C549" s="121" t="s">
        <v>806</v>
      </c>
      <c r="D549" s="17"/>
      <c r="E549" s="17"/>
      <c r="F549" s="247">
        <f t="shared" si="58"/>
        <v>0.25022413793103443</v>
      </c>
      <c r="G549" s="155">
        <v>6.31</v>
      </c>
      <c r="H549" s="70">
        <f aca="true" t="shared" si="60" ref="H549:H558">G549*1.15</f>
        <v>7.256499999999999</v>
      </c>
      <c r="I549" s="71">
        <f t="shared" si="57"/>
        <v>7.98215</v>
      </c>
      <c r="J549" s="210"/>
      <c r="K549" s="282">
        <f t="shared" si="59"/>
        <v>0</v>
      </c>
      <c r="L549" s="194" t="s">
        <v>1513</v>
      </c>
      <c r="M549" s="155"/>
      <c r="N549" s="613"/>
      <c r="O549" s="613"/>
      <c r="P549" s="613"/>
      <c r="Q549" s="613"/>
      <c r="R549" s="613"/>
      <c r="S549" s="613"/>
      <c r="T549" s="613"/>
      <c r="U549" s="613"/>
      <c r="V549" s="613"/>
    </row>
    <row r="550" spans="2:22" ht="15">
      <c r="B550" t="s">
        <v>811</v>
      </c>
      <c r="C550" s="121" t="s">
        <v>423</v>
      </c>
      <c r="D550" s="17"/>
      <c r="E550" s="17"/>
      <c r="F550" s="247">
        <f t="shared" si="58"/>
        <v>0.2807586206896552</v>
      </c>
      <c r="G550" s="155">
        <v>7.08</v>
      </c>
      <c r="H550" s="70">
        <f t="shared" si="60"/>
        <v>8.142</v>
      </c>
      <c r="I550" s="71">
        <f t="shared" si="57"/>
        <v>8.9562</v>
      </c>
      <c r="J550" s="210"/>
      <c r="K550" s="282">
        <f t="shared" si="59"/>
        <v>0</v>
      </c>
      <c r="L550" s="194" t="s">
        <v>1513</v>
      </c>
      <c r="M550" s="155"/>
      <c r="N550" s="613"/>
      <c r="O550" s="613"/>
      <c r="P550" s="613"/>
      <c r="Q550" s="613"/>
      <c r="R550" s="613"/>
      <c r="S550" s="613"/>
      <c r="T550" s="613"/>
      <c r="U550" s="613"/>
      <c r="V550" s="613"/>
    </row>
    <row r="551" spans="2:22" ht="15">
      <c r="B551" t="s">
        <v>812</v>
      </c>
      <c r="C551" s="121" t="s">
        <v>251</v>
      </c>
      <c r="D551" s="17"/>
      <c r="E551" s="17"/>
      <c r="F551" s="247">
        <f t="shared" si="58"/>
        <v>0.2648965517241379</v>
      </c>
      <c r="G551" s="155">
        <v>6.68</v>
      </c>
      <c r="H551" s="70">
        <f t="shared" si="60"/>
        <v>7.6819999999999995</v>
      </c>
      <c r="I551" s="71">
        <f t="shared" si="57"/>
        <v>8.4502</v>
      </c>
      <c r="J551" s="210"/>
      <c r="K551" s="282">
        <f t="shared" si="59"/>
        <v>0</v>
      </c>
      <c r="L551" s="194" t="s">
        <v>1513</v>
      </c>
      <c r="M551" s="155"/>
      <c r="N551" s="613"/>
      <c r="O551" s="613"/>
      <c r="P551" s="613"/>
      <c r="Q551" s="613"/>
      <c r="R551" s="613"/>
      <c r="S551" s="613"/>
      <c r="T551" s="613"/>
      <c r="U551" s="613"/>
      <c r="V551" s="613"/>
    </row>
    <row r="552" spans="2:22" ht="15">
      <c r="B552" t="s">
        <v>813</v>
      </c>
      <c r="C552" s="121" t="s">
        <v>250</v>
      </c>
      <c r="D552" s="17"/>
      <c r="E552" s="17"/>
      <c r="F552" s="247">
        <f t="shared" si="58"/>
        <v>0.34777586206896544</v>
      </c>
      <c r="G552" s="155">
        <v>8.77</v>
      </c>
      <c r="H552" s="70">
        <f t="shared" si="60"/>
        <v>10.085499999999998</v>
      </c>
      <c r="I552" s="71">
        <f t="shared" si="57"/>
        <v>11.09405</v>
      </c>
      <c r="J552" s="210"/>
      <c r="K552" s="282">
        <f t="shared" si="59"/>
        <v>0</v>
      </c>
      <c r="L552" s="194" t="s">
        <v>1513</v>
      </c>
      <c r="M552" s="155"/>
      <c r="N552" s="613"/>
      <c r="O552" s="613"/>
      <c r="P552" s="613"/>
      <c r="Q552" s="613"/>
      <c r="R552" s="613"/>
      <c r="S552" s="613"/>
      <c r="T552" s="613"/>
      <c r="U552" s="613"/>
      <c r="V552" s="613"/>
    </row>
    <row r="553" spans="2:22" ht="15">
      <c r="B553" t="s">
        <v>814</v>
      </c>
      <c r="C553" s="121" t="s">
        <v>1528</v>
      </c>
      <c r="D553" s="17"/>
      <c r="E553" s="17"/>
      <c r="F553" s="247">
        <f t="shared" si="58"/>
        <v>0.3902068965517241</v>
      </c>
      <c r="G553" s="155">
        <v>9.84</v>
      </c>
      <c r="H553" s="70">
        <f t="shared" si="60"/>
        <v>11.315999999999999</v>
      </c>
      <c r="I553" s="71">
        <f t="shared" si="57"/>
        <v>12.4476</v>
      </c>
      <c r="J553" s="210"/>
      <c r="K553" s="282">
        <f t="shared" si="59"/>
        <v>0</v>
      </c>
      <c r="L553" s="194" t="s">
        <v>1513</v>
      </c>
      <c r="M553" s="155"/>
      <c r="N553" s="613"/>
      <c r="O553" s="613"/>
      <c r="P553" s="613"/>
      <c r="Q553" s="613"/>
      <c r="R553" s="613"/>
      <c r="S553" s="613"/>
      <c r="T553" s="613"/>
      <c r="U553" s="613"/>
      <c r="V553" s="613"/>
    </row>
    <row r="554" spans="2:22" ht="15">
      <c r="B554" t="s">
        <v>1922</v>
      </c>
      <c r="C554" s="121" t="s">
        <v>350</v>
      </c>
      <c r="D554" s="17"/>
      <c r="E554" s="17"/>
      <c r="F554" s="247">
        <f t="shared" si="58"/>
        <v>0.4504827586206896</v>
      </c>
      <c r="G554" s="155">
        <v>11.36</v>
      </c>
      <c r="H554" s="70">
        <f t="shared" si="60"/>
        <v>13.063999999999998</v>
      </c>
      <c r="I554" s="71">
        <f t="shared" si="57"/>
        <v>14.3704</v>
      </c>
      <c r="J554" s="210"/>
      <c r="K554" s="282">
        <f t="shared" si="59"/>
        <v>0</v>
      </c>
      <c r="L554" s="194" t="s">
        <v>1513</v>
      </c>
      <c r="M554" s="155"/>
      <c r="N554" s="422"/>
      <c r="O554" s="422"/>
      <c r="P554" s="422"/>
      <c r="Q554" s="422"/>
      <c r="R554" s="422"/>
      <c r="S554" s="422"/>
      <c r="T554" s="422"/>
      <c r="U554" s="422"/>
      <c r="V554" s="422"/>
    </row>
    <row r="555" spans="2:22" ht="15">
      <c r="B555" t="s">
        <v>815</v>
      </c>
      <c r="C555" s="121" t="s">
        <v>100</v>
      </c>
      <c r="D555" s="17"/>
      <c r="E555" s="17"/>
      <c r="F555" s="247">
        <f t="shared" si="58"/>
        <v>0.454448275862069</v>
      </c>
      <c r="G555" s="155">
        <v>11.46</v>
      </c>
      <c r="H555" s="70">
        <f t="shared" si="60"/>
        <v>13.179</v>
      </c>
      <c r="I555" s="71">
        <f t="shared" si="57"/>
        <v>14.496900000000002</v>
      </c>
      <c r="J555" s="210"/>
      <c r="K555" s="282">
        <f t="shared" si="59"/>
        <v>0</v>
      </c>
      <c r="L555" s="194" t="s">
        <v>1513</v>
      </c>
      <c r="M555" s="155"/>
      <c r="N555" s="422"/>
      <c r="O555" s="422"/>
      <c r="P555" s="422"/>
      <c r="Q555" s="422"/>
      <c r="R555" s="422"/>
      <c r="S555" s="422"/>
      <c r="T555" s="422"/>
      <c r="U555" s="422"/>
      <c r="V555" s="422"/>
    </row>
    <row r="556" spans="2:22" ht="15">
      <c r="B556" t="s">
        <v>816</v>
      </c>
      <c r="C556" s="121" t="s">
        <v>271</v>
      </c>
      <c r="D556" s="17"/>
      <c r="E556" s="17"/>
      <c r="F556" s="247">
        <f t="shared" si="58"/>
        <v>0.5702413793103448</v>
      </c>
      <c r="G556" s="155">
        <v>14.38</v>
      </c>
      <c r="H556" s="70">
        <f t="shared" si="60"/>
        <v>16.537</v>
      </c>
      <c r="I556" s="71">
        <f t="shared" si="57"/>
        <v>18.1907</v>
      </c>
      <c r="J556" s="210"/>
      <c r="K556" s="282">
        <f t="shared" si="59"/>
        <v>0</v>
      </c>
      <c r="L556" s="194" t="s">
        <v>1513</v>
      </c>
      <c r="M556" s="155"/>
      <c r="N556" s="614" t="s">
        <v>1873</v>
      </c>
      <c r="O556" s="614"/>
      <c r="P556" s="614"/>
      <c r="Q556" s="614"/>
      <c r="R556" s="614"/>
      <c r="S556" s="614"/>
      <c r="T556" s="614"/>
      <c r="U556" s="614"/>
      <c r="V556" s="614"/>
    </row>
    <row r="557" spans="2:22" ht="15">
      <c r="B557" t="s">
        <v>817</v>
      </c>
      <c r="C557" s="121" t="s">
        <v>449</v>
      </c>
      <c r="D557" s="17"/>
      <c r="E557" s="17"/>
      <c r="F557" s="247">
        <f t="shared" si="58"/>
        <v>0.6860344827586207</v>
      </c>
      <c r="G557" s="155">
        <v>17.3</v>
      </c>
      <c r="H557" s="70">
        <f t="shared" si="60"/>
        <v>19.895</v>
      </c>
      <c r="I557" s="71">
        <f t="shared" si="57"/>
        <v>21.884500000000003</v>
      </c>
      <c r="J557" s="210"/>
      <c r="K557" s="282">
        <f t="shared" si="59"/>
        <v>0</v>
      </c>
      <c r="L557" s="194" t="s">
        <v>1513</v>
      </c>
      <c r="M557" s="155"/>
      <c r="N557" s="614"/>
      <c r="O557" s="614"/>
      <c r="P557" s="614"/>
      <c r="Q557" s="614"/>
      <c r="R557" s="614"/>
      <c r="S557" s="614"/>
      <c r="T557" s="614"/>
      <c r="U557" s="614"/>
      <c r="V557" s="614"/>
    </row>
    <row r="558" spans="2:22" ht="15">
      <c r="B558" t="s">
        <v>1923</v>
      </c>
      <c r="C558" s="121" t="s">
        <v>461</v>
      </c>
      <c r="D558" s="17"/>
      <c r="E558" s="17"/>
      <c r="F558" s="247">
        <f t="shared" si="58"/>
        <v>0.5742068965517241</v>
      </c>
      <c r="G558" s="155">
        <v>14.48</v>
      </c>
      <c r="H558" s="70">
        <f t="shared" si="60"/>
        <v>16.651999999999997</v>
      </c>
      <c r="I558" s="71">
        <f t="shared" si="57"/>
        <v>18.3172</v>
      </c>
      <c r="J558" s="210"/>
      <c r="K558" s="282">
        <f t="shared" si="59"/>
        <v>0</v>
      </c>
      <c r="L558" s="194" t="s">
        <v>1513</v>
      </c>
      <c r="M558" s="155"/>
      <c r="N558" s="614"/>
      <c r="O558" s="614"/>
      <c r="P558" s="614"/>
      <c r="Q558" s="614"/>
      <c r="R558" s="614"/>
      <c r="S558" s="614"/>
      <c r="T558" s="614"/>
      <c r="U558" s="614"/>
      <c r="V558" s="614"/>
    </row>
    <row r="559" spans="2:22" ht="15">
      <c r="B559" t="s">
        <v>818</v>
      </c>
      <c r="C559" s="121" t="s">
        <v>125</v>
      </c>
      <c r="D559" s="17"/>
      <c r="E559" s="17"/>
      <c r="F559" s="247">
        <f t="shared" si="58"/>
        <v>0.8593275862068965</v>
      </c>
      <c r="G559" s="155">
        <v>21.67</v>
      </c>
      <c r="H559" s="70">
        <f aca="true" t="shared" si="61" ref="H559:H564">G559*1.15</f>
        <v>24.9205</v>
      </c>
      <c r="I559" s="71">
        <f aca="true" t="shared" si="62" ref="I559:I564">H559*1.1</f>
        <v>27.412550000000003</v>
      </c>
      <c r="J559" s="210"/>
      <c r="K559" s="282">
        <f t="shared" si="59"/>
        <v>0</v>
      </c>
      <c r="L559" s="194" t="s">
        <v>1513</v>
      </c>
      <c r="M559" s="155"/>
      <c r="N559" s="614"/>
      <c r="O559" s="614"/>
      <c r="P559" s="614"/>
      <c r="Q559" s="614"/>
      <c r="R559" s="614"/>
      <c r="S559" s="614"/>
      <c r="T559" s="614"/>
      <c r="U559" s="614"/>
      <c r="V559" s="614"/>
    </row>
    <row r="560" spans="2:22" ht="15">
      <c r="B560" t="s">
        <v>819</v>
      </c>
      <c r="C560" s="121" t="s">
        <v>127</v>
      </c>
      <c r="D560" s="17"/>
      <c r="E560" s="17"/>
      <c r="F560" s="247">
        <f t="shared" si="58"/>
        <v>1.0080344827586207</v>
      </c>
      <c r="G560" s="155">
        <v>25.42</v>
      </c>
      <c r="H560" s="70">
        <f t="shared" si="61"/>
        <v>29.233</v>
      </c>
      <c r="I560" s="71">
        <f t="shared" si="62"/>
        <v>32.1563</v>
      </c>
      <c r="J560" s="210"/>
      <c r="K560" s="282">
        <f t="shared" si="59"/>
        <v>0</v>
      </c>
      <c r="L560" s="194" t="s">
        <v>1513</v>
      </c>
      <c r="M560" s="155"/>
      <c r="N560" s="422"/>
      <c r="O560" s="422"/>
      <c r="P560" s="422"/>
      <c r="Q560" s="422"/>
      <c r="R560" s="422"/>
      <c r="S560" s="422"/>
      <c r="T560" s="422"/>
      <c r="U560" s="422"/>
      <c r="V560" s="422"/>
    </row>
    <row r="561" spans="2:15" ht="15">
      <c r="B561" t="s">
        <v>820</v>
      </c>
      <c r="C561" s="121" t="s">
        <v>157</v>
      </c>
      <c r="D561" s="17"/>
      <c r="E561" s="17"/>
      <c r="F561" s="247">
        <f t="shared" si="58"/>
        <v>1.2146379310344828</v>
      </c>
      <c r="G561" s="155">
        <v>30.63</v>
      </c>
      <c r="H561" s="70">
        <f t="shared" si="61"/>
        <v>35.2245</v>
      </c>
      <c r="I561" s="71">
        <f t="shared" si="62"/>
        <v>38.746950000000005</v>
      </c>
      <c r="J561" s="210"/>
      <c r="K561" s="282">
        <f t="shared" si="59"/>
        <v>0</v>
      </c>
      <c r="L561" s="194" t="s">
        <v>1513</v>
      </c>
      <c r="M561" s="155"/>
      <c r="N561" s="154"/>
      <c r="O561" s="154"/>
    </row>
    <row r="562" spans="2:22" ht="15">
      <c r="B562" t="s">
        <v>821</v>
      </c>
      <c r="C562" s="121" t="s">
        <v>159</v>
      </c>
      <c r="D562" s="17"/>
      <c r="E562" s="17"/>
      <c r="F562" s="247">
        <f t="shared" si="58"/>
        <v>1.3966551724137928</v>
      </c>
      <c r="G562" s="155">
        <v>35.22</v>
      </c>
      <c r="H562" s="70">
        <f t="shared" si="61"/>
        <v>40.50299999999999</v>
      </c>
      <c r="I562" s="71">
        <f t="shared" si="62"/>
        <v>44.55329999999999</v>
      </c>
      <c r="J562" s="210"/>
      <c r="K562" s="282">
        <f t="shared" si="59"/>
        <v>0</v>
      </c>
      <c r="L562" s="194" t="s">
        <v>1513</v>
      </c>
      <c r="M562" s="155"/>
      <c r="N562" s="423"/>
      <c r="O562" s="423"/>
      <c r="P562" s="423"/>
      <c r="Q562" s="423"/>
      <c r="R562" s="423"/>
      <c r="S562" s="423"/>
      <c r="T562" s="423"/>
      <c r="U562" s="423"/>
      <c r="V562" s="423"/>
    </row>
    <row r="563" spans="2:22" ht="15">
      <c r="B563" t="s">
        <v>822</v>
      </c>
      <c r="C563" s="121" t="s">
        <v>186</v>
      </c>
      <c r="D563" s="17"/>
      <c r="E563" s="17"/>
      <c r="F563" s="247">
        <f t="shared" si="58"/>
        <v>1.636172413793103</v>
      </c>
      <c r="G563" s="155">
        <v>41.26</v>
      </c>
      <c r="H563" s="70">
        <f t="shared" si="61"/>
        <v>47.44899999999999</v>
      </c>
      <c r="I563" s="71">
        <f t="shared" si="62"/>
        <v>52.19389999999999</v>
      </c>
      <c r="J563" s="210"/>
      <c r="K563" s="282">
        <f t="shared" si="59"/>
        <v>0</v>
      </c>
      <c r="L563" s="194" t="s">
        <v>1513</v>
      </c>
      <c r="M563" s="155"/>
      <c r="N563" s="423"/>
      <c r="O563" s="423"/>
      <c r="P563" s="423"/>
      <c r="Q563" s="423"/>
      <c r="R563" s="423"/>
      <c r="S563" s="423"/>
      <c r="T563" s="423"/>
      <c r="U563" s="423"/>
      <c r="V563" s="423"/>
    </row>
    <row r="564" spans="2:22" ht="15.75" thickBot="1">
      <c r="B564" t="s">
        <v>823</v>
      </c>
      <c r="C564" s="87" t="s">
        <v>190</v>
      </c>
      <c r="D564" s="255"/>
      <c r="E564" s="255"/>
      <c r="F564" s="248">
        <f>H564/A3</f>
        <v>1.8514999999999997</v>
      </c>
      <c r="G564" s="254">
        <v>46.69</v>
      </c>
      <c r="H564" s="72">
        <f t="shared" si="61"/>
        <v>53.69349999999999</v>
      </c>
      <c r="I564" s="73">
        <f t="shared" si="62"/>
        <v>59.06285</v>
      </c>
      <c r="J564" s="210"/>
      <c r="K564" s="282">
        <f t="shared" si="59"/>
        <v>0</v>
      </c>
      <c r="L564" s="194" t="s">
        <v>1513</v>
      </c>
      <c r="M564" s="155"/>
      <c r="N564" s="423"/>
      <c r="O564" s="423"/>
      <c r="P564" s="423"/>
      <c r="Q564" s="423"/>
      <c r="R564" s="423"/>
      <c r="S564" s="423"/>
      <c r="T564" s="423"/>
      <c r="U564" s="423"/>
      <c r="V564" s="423"/>
    </row>
    <row r="565" spans="3:22" ht="15">
      <c r="C565" s="334"/>
      <c r="D565" s="45"/>
      <c r="E565" s="45"/>
      <c r="F565" s="247"/>
      <c r="G565" s="3"/>
      <c r="H565" s="273"/>
      <c r="I565" s="278"/>
      <c r="J565" s="210"/>
      <c r="K565" s="282"/>
      <c r="L565" s="154"/>
      <c r="M565" s="155"/>
      <c r="N565" s="423"/>
      <c r="O565" s="423"/>
      <c r="P565" s="423"/>
      <c r="Q565" s="423"/>
      <c r="R565" s="423"/>
      <c r="S565" s="423"/>
      <c r="T565" s="423"/>
      <c r="U565" s="423"/>
      <c r="V565" s="423"/>
    </row>
    <row r="566" spans="3:15" ht="15.75" thickBot="1">
      <c r="C566" s="334"/>
      <c r="D566" s="45"/>
      <c r="E566" s="45"/>
      <c r="F566" s="247"/>
      <c r="G566" s="3"/>
      <c r="H566" s="273"/>
      <c r="I566" s="278"/>
      <c r="J566" s="210"/>
      <c r="K566" s="282"/>
      <c r="L566" s="154"/>
      <c r="M566" s="155"/>
      <c r="N566" s="154"/>
      <c r="O566" s="154"/>
    </row>
    <row r="567" spans="2:15" ht="23.25" thickBot="1">
      <c r="B567" s="467" t="s">
        <v>824</v>
      </c>
      <c r="C567" s="477" t="s">
        <v>1704</v>
      </c>
      <c r="D567" s="478"/>
      <c r="E567" s="478"/>
      <c r="F567" s="478"/>
      <c r="G567" s="478"/>
      <c r="H567" s="478"/>
      <c r="I567" s="479"/>
      <c r="J567" s="210"/>
      <c r="K567" s="282"/>
      <c r="L567" s="194"/>
      <c r="M567" s="155"/>
      <c r="N567" s="154"/>
      <c r="O567" s="154"/>
    </row>
    <row r="568" spans="2:15" ht="16.5" thickBot="1" thickTop="1">
      <c r="B568" s="467"/>
      <c r="C568" s="536" t="s">
        <v>1440</v>
      </c>
      <c r="D568" s="537"/>
      <c r="E568" s="537"/>
      <c r="F568" s="537"/>
      <c r="G568" s="537"/>
      <c r="H568" s="537"/>
      <c r="I568" s="538"/>
      <c r="J568" s="210"/>
      <c r="K568" s="282"/>
      <c r="L568" s="194"/>
      <c r="M568" s="155"/>
      <c r="N568" s="154"/>
      <c r="O568" s="154"/>
    </row>
    <row r="569" spans="3:15" ht="29.25" thickTop="1">
      <c r="C569" s="253" t="s">
        <v>1705</v>
      </c>
      <c r="D569" s="349" t="s">
        <v>1706</v>
      </c>
      <c r="E569" s="415"/>
      <c r="F569" s="43" t="s">
        <v>1702</v>
      </c>
      <c r="G569" s="238" t="s">
        <v>1615</v>
      </c>
      <c r="H569" s="239" t="s">
        <v>1616</v>
      </c>
      <c r="I569" s="240" t="s">
        <v>1618</v>
      </c>
      <c r="J569" s="210"/>
      <c r="K569" s="282"/>
      <c r="L569" s="194"/>
      <c r="M569" s="155"/>
      <c r="N569" s="154"/>
      <c r="O569" s="154"/>
    </row>
    <row r="570" spans="2:15" ht="15">
      <c r="B570" t="s">
        <v>840</v>
      </c>
      <c r="C570" s="121" t="s">
        <v>281</v>
      </c>
      <c r="D570" s="335" t="s">
        <v>10</v>
      </c>
      <c r="E570" s="335"/>
      <c r="F570" s="247">
        <f>H570/$A$3</f>
        <v>0.31010344827586206</v>
      </c>
      <c r="G570" s="155">
        <v>7.82</v>
      </c>
      <c r="H570" s="70">
        <f>G570*1.15</f>
        <v>8.993</v>
      </c>
      <c r="I570" s="71">
        <f>H570*1.1</f>
        <v>9.8923</v>
      </c>
      <c r="J570" s="210"/>
      <c r="K570" s="282">
        <f>J570*I570</f>
        <v>0</v>
      </c>
      <c r="L570" s="194"/>
      <c r="M570" s="155"/>
      <c r="N570" s="154"/>
      <c r="O570" s="154"/>
    </row>
    <row r="571" spans="2:15" ht="15">
      <c r="B571" t="s">
        <v>825</v>
      </c>
      <c r="C571" s="121" t="s">
        <v>286</v>
      </c>
      <c r="D571" s="335" t="s">
        <v>10</v>
      </c>
      <c r="E571" s="335"/>
      <c r="F571" s="247">
        <f aca="true" t="shared" si="63" ref="F571:F584">H571/$A$3</f>
        <v>0.4326379310344828</v>
      </c>
      <c r="G571" s="155">
        <v>10.91</v>
      </c>
      <c r="H571" s="70">
        <f aca="true" t="shared" si="64" ref="H571:H585">G571*1.15</f>
        <v>12.5465</v>
      </c>
      <c r="I571" s="71">
        <f aca="true" t="shared" si="65" ref="I571:I585">H571*1.1</f>
        <v>13.801150000000002</v>
      </c>
      <c r="J571" s="210"/>
      <c r="K571" s="282">
        <f>J571*I571</f>
        <v>0</v>
      </c>
      <c r="L571" s="194"/>
      <c r="M571" s="155"/>
      <c r="N571" s="154"/>
      <c r="O571" s="154"/>
    </row>
    <row r="572" spans="2:15" ht="15">
      <c r="B572" t="s">
        <v>826</v>
      </c>
      <c r="C572" s="121" t="s">
        <v>288</v>
      </c>
      <c r="D572" s="335" t="s">
        <v>10</v>
      </c>
      <c r="E572" s="335"/>
      <c r="F572" s="247">
        <f t="shared" si="63"/>
        <v>0.5139310344827586</v>
      </c>
      <c r="G572" s="155">
        <v>12.96</v>
      </c>
      <c r="H572" s="70">
        <f t="shared" si="64"/>
        <v>14.904</v>
      </c>
      <c r="I572" s="71">
        <f t="shared" si="65"/>
        <v>16.3944</v>
      </c>
      <c r="J572" s="210"/>
      <c r="K572" s="282">
        <f aca="true" t="shared" si="66" ref="K572:K589">J572*I572</f>
        <v>0</v>
      </c>
      <c r="L572" s="194"/>
      <c r="M572" s="155"/>
      <c r="N572" s="154"/>
      <c r="O572" s="154"/>
    </row>
    <row r="573" spans="2:15" ht="15">
      <c r="B573" t="s">
        <v>827</v>
      </c>
      <c r="C573" s="121" t="s">
        <v>806</v>
      </c>
      <c r="D573" s="335" t="s">
        <v>10</v>
      </c>
      <c r="E573" s="335"/>
      <c r="F573" s="247">
        <f t="shared" si="63"/>
        <v>0.5983965517241379</v>
      </c>
      <c r="G573" s="155">
        <v>15.09</v>
      </c>
      <c r="H573" s="70">
        <f t="shared" si="64"/>
        <v>17.353499999999997</v>
      </c>
      <c r="I573" s="71">
        <f t="shared" si="65"/>
        <v>19.088849999999997</v>
      </c>
      <c r="J573" s="210"/>
      <c r="K573" s="282">
        <f t="shared" si="66"/>
        <v>0</v>
      </c>
      <c r="L573" s="194"/>
      <c r="M573" s="155"/>
      <c r="N573" s="154"/>
      <c r="O573" s="154"/>
    </row>
    <row r="574" spans="2:15" ht="15">
      <c r="B574" t="s">
        <v>828</v>
      </c>
      <c r="C574" s="121" t="s">
        <v>423</v>
      </c>
      <c r="D574" s="335" t="s">
        <v>10</v>
      </c>
      <c r="E574" s="335"/>
      <c r="F574" s="247">
        <f t="shared" si="63"/>
        <v>0.6650172413793103</v>
      </c>
      <c r="G574" s="155">
        <v>16.77</v>
      </c>
      <c r="H574" s="70">
        <f t="shared" si="64"/>
        <v>19.2855</v>
      </c>
      <c r="I574" s="71">
        <f t="shared" si="65"/>
        <v>21.21405</v>
      </c>
      <c r="J574" s="210"/>
      <c r="K574" s="282">
        <f t="shared" si="66"/>
        <v>0</v>
      </c>
      <c r="L574" s="194"/>
      <c r="M574" s="155"/>
      <c r="N574" s="154"/>
      <c r="O574" s="154"/>
    </row>
    <row r="575" spans="2:15" ht="15">
      <c r="B575" t="s">
        <v>829</v>
      </c>
      <c r="C575" s="121" t="s">
        <v>251</v>
      </c>
      <c r="D575" s="335" t="s">
        <v>10</v>
      </c>
      <c r="E575" s="335"/>
      <c r="F575" s="247">
        <f t="shared" si="63"/>
        <v>0.6547068965517241</v>
      </c>
      <c r="G575" s="155">
        <v>16.51</v>
      </c>
      <c r="H575" s="70">
        <f t="shared" si="64"/>
        <v>18.9865</v>
      </c>
      <c r="I575" s="71">
        <f t="shared" si="65"/>
        <v>20.88515</v>
      </c>
      <c r="J575" s="210"/>
      <c r="K575" s="282">
        <f t="shared" si="66"/>
        <v>0</v>
      </c>
      <c r="L575" s="194"/>
      <c r="M575" s="155"/>
      <c r="N575" s="154"/>
      <c r="O575" s="154"/>
    </row>
    <row r="576" spans="2:15" ht="15">
      <c r="B576" t="s">
        <v>830</v>
      </c>
      <c r="C576" s="121" t="s">
        <v>250</v>
      </c>
      <c r="D576" s="335" t="s">
        <v>10</v>
      </c>
      <c r="E576" s="335"/>
      <c r="F576" s="247">
        <f t="shared" si="63"/>
        <v>0.8371206896551724</v>
      </c>
      <c r="G576" s="155">
        <v>21.11</v>
      </c>
      <c r="H576" s="70">
        <f t="shared" si="64"/>
        <v>24.2765</v>
      </c>
      <c r="I576" s="71">
        <f t="shared" si="65"/>
        <v>26.704150000000002</v>
      </c>
      <c r="J576" s="210"/>
      <c r="K576" s="282">
        <f t="shared" si="66"/>
        <v>0</v>
      </c>
      <c r="L576" s="194"/>
      <c r="M576" s="155"/>
      <c r="N576" s="154"/>
      <c r="O576" s="154"/>
    </row>
    <row r="577" spans="2:15" ht="15">
      <c r="B577" t="s">
        <v>831</v>
      </c>
      <c r="C577" s="121" t="s">
        <v>1528</v>
      </c>
      <c r="D577" s="335" t="s">
        <v>10</v>
      </c>
      <c r="E577" s="335"/>
      <c r="F577" s="247">
        <f t="shared" si="63"/>
        <v>0.9818620689655172</v>
      </c>
      <c r="G577" s="155">
        <v>24.76</v>
      </c>
      <c r="H577" s="70">
        <f t="shared" si="64"/>
        <v>28.474</v>
      </c>
      <c r="I577" s="71">
        <f t="shared" si="65"/>
        <v>31.321400000000004</v>
      </c>
      <c r="J577" s="210"/>
      <c r="K577" s="282">
        <f t="shared" si="66"/>
        <v>0</v>
      </c>
      <c r="L577" s="194"/>
      <c r="M577" s="155"/>
      <c r="N577" s="154"/>
      <c r="O577" s="154"/>
    </row>
    <row r="578" spans="2:15" ht="15">
      <c r="B578" t="s">
        <v>832</v>
      </c>
      <c r="C578" s="121" t="s">
        <v>100</v>
      </c>
      <c r="D578" s="335" t="s">
        <v>10</v>
      </c>
      <c r="E578" s="335"/>
      <c r="F578" s="247">
        <f t="shared" si="63"/>
        <v>1.1682413793103448</v>
      </c>
      <c r="G578" s="155">
        <v>29.46</v>
      </c>
      <c r="H578" s="70">
        <f t="shared" si="64"/>
        <v>33.879</v>
      </c>
      <c r="I578" s="71">
        <f t="shared" si="65"/>
        <v>37.2669</v>
      </c>
      <c r="J578" s="210"/>
      <c r="K578" s="282">
        <f t="shared" si="66"/>
        <v>0</v>
      </c>
      <c r="L578" s="194"/>
      <c r="M578" s="155"/>
      <c r="N578" s="154"/>
      <c r="O578" s="154"/>
    </row>
    <row r="579" spans="2:15" ht="15">
      <c r="B579" t="s">
        <v>833</v>
      </c>
      <c r="C579" s="121" t="s">
        <v>271</v>
      </c>
      <c r="D579" s="335" t="s">
        <v>11</v>
      </c>
      <c r="E579" s="335"/>
      <c r="F579" s="247">
        <f t="shared" si="63"/>
        <v>1.5667758620689654</v>
      </c>
      <c r="G579" s="155">
        <v>39.51</v>
      </c>
      <c r="H579" s="70">
        <f t="shared" si="64"/>
        <v>45.436499999999995</v>
      </c>
      <c r="I579" s="71">
        <f t="shared" si="65"/>
        <v>49.98015</v>
      </c>
      <c r="J579" s="210"/>
      <c r="K579" s="282">
        <f t="shared" si="66"/>
        <v>0</v>
      </c>
      <c r="L579" s="194"/>
      <c r="M579" s="155"/>
      <c r="N579" s="154"/>
      <c r="O579" s="154"/>
    </row>
    <row r="580" spans="2:15" ht="15">
      <c r="B580" t="s">
        <v>834</v>
      </c>
      <c r="C580" s="121" t="s">
        <v>449</v>
      </c>
      <c r="D580" s="335" t="s">
        <v>11</v>
      </c>
      <c r="E580" s="335"/>
      <c r="F580" s="247">
        <f t="shared" si="63"/>
        <v>1.8039137931034481</v>
      </c>
      <c r="G580" s="155">
        <v>45.49</v>
      </c>
      <c r="H580" s="70">
        <f t="shared" si="64"/>
        <v>52.3135</v>
      </c>
      <c r="I580" s="71">
        <f t="shared" si="65"/>
        <v>57.544850000000004</v>
      </c>
      <c r="J580" s="210"/>
      <c r="K580" s="282">
        <f t="shared" si="66"/>
        <v>0</v>
      </c>
      <c r="L580" s="194"/>
      <c r="M580" s="155"/>
      <c r="N580" s="154"/>
      <c r="O580" s="154"/>
    </row>
    <row r="581" spans="2:15" ht="15">
      <c r="B581" t="s">
        <v>835</v>
      </c>
      <c r="C581" s="121" t="s">
        <v>125</v>
      </c>
      <c r="D581" s="335" t="s">
        <v>11</v>
      </c>
      <c r="E581" s="335"/>
      <c r="F581" s="247">
        <f t="shared" si="63"/>
        <v>2.3539310344827586</v>
      </c>
      <c r="G581" s="155">
        <v>59.36</v>
      </c>
      <c r="H581" s="70">
        <f t="shared" si="64"/>
        <v>68.264</v>
      </c>
      <c r="I581" s="71">
        <f t="shared" si="65"/>
        <v>75.0904</v>
      </c>
      <c r="J581" s="210"/>
      <c r="K581" s="282">
        <f t="shared" si="66"/>
        <v>0</v>
      </c>
      <c r="L581" s="194"/>
      <c r="M581" s="155"/>
      <c r="N581" s="154"/>
      <c r="O581" s="154"/>
    </row>
    <row r="582" spans="2:15" ht="15">
      <c r="B582" t="s">
        <v>836</v>
      </c>
      <c r="C582" s="121" t="s">
        <v>127</v>
      </c>
      <c r="D582" s="335" t="s">
        <v>11</v>
      </c>
      <c r="E582" s="335"/>
      <c r="F582" s="247">
        <f t="shared" si="63"/>
        <v>2.718758620689655</v>
      </c>
      <c r="G582" s="155">
        <v>68.56</v>
      </c>
      <c r="H582" s="70">
        <f t="shared" si="64"/>
        <v>78.844</v>
      </c>
      <c r="I582" s="71">
        <f t="shared" si="65"/>
        <v>86.7284</v>
      </c>
      <c r="J582" s="210"/>
      <c r="K582" s="282">
        <f t="shared" si="66"/>
        <v>0</v>
      </c>
      <c r="L582" s="194"/>
      <c r="M582" s="155"/>
      <c r="N582" s="154"/>
      <c r="O582" s="154"/>
    </row>
    <row r="583" spans="2:15" ht="15">
      <c r="B583" t="s">
        <v>837</v>
      </c>
      <c r="C583" s="121" t="s">
        <v>157</v>
      </c>
      <c r="D583" s="335" t="s">
        <v>11</v>
      </c>
      <c r="E583" s="335"/>
      <c r="F583" s="247">
        <f t="shared" si="63"/>
        <v>3.3544310344827584</v>
      </c>
      <c r="G583" s="155">
        <v>84.59</v>
      </c>
      <c r="H583" s="70">
        <f t="shared" si="64"/>
        <v>97.2785</v>
      </c>
      <c r="I583" s="71">
        <f t="shared" si="65"/>
        <v>107.00635</v>
      </c>
      <c r="J583" s="210"/>
      <c r="K583" s="282">
        <f t="shared" si="66"/>
        <v>0</v>
      </c>
      <c r="L583" s="194"/>
      <c r="M583" s="155"/>
      <c r="N583" s="154"/>
      <c r="O583" s="154"/>
    </row>
    <row r="584" spans="2:15" ht="15">
      <c r="B584" t="s">
        <v>838</v>
      </c>
      <c r="C584" s="121" t="s">
        <v>159</v>
      </c>
      <c r="D584" s="335" t="s">
        <v>11</v>
      </c>
      <c r="E584" s="335"/>
      <c r="F584" s="247">
        <f t="shared" si="63"/>
        <v>3.8053103448275856</v>
      </c>
      <c r="G584" s="155">
        <v>95.96</v>
      </c>
      <c r="H584" s="70">
        <f t="shared" si="64"/>
        <v>110.35399999999998</v>
      </c>
      <c r="I584" s="71">
        <f t="shared" si="65"/>
        <v>121.3894</v>
      </c>
      <c r="J584" s="210"/>
      <c r="K584" s="282">
        <f t="shared" si="66"/>
        <v>0</v>
      </c>
      <c r="L584" s="194"/>
      <c r="M584" s="155"/>
      <c r="N584" s="154"/>
      <c r="O584" s="154"/>
    </row>
    <row r="585" spans="2:15" ht="15.75" thickBot="1">
      <c r="B585" t="s">
        <v>839</v>
      </c>
      <c r="C585" s="87" t="s">
        <v>190</v>
      </c>
      <c r="D585" s="336" t="s">
        <v>11</v>
      </c>
      <c r="E585" s="336"/>
      <c r="F585" s="248">
        <f>H585/A3</f>
        <v>5.063965517241379</v>
      </c>
      <c r="G585" s="254">
        <v>127.7</v>
      </c>
      <c r="H585" s="72">
        <f t="shared" si="64"/>
        <v>146.855</v>
      </c>
      <c r="I585" s="73">
        <f t="shared" si="65"/>
        <v>161.5405</v>
      </c>
      <c r="J585" s="210"/>
      <c r="K585" s="282">
        <f t="shared" si="66"/>
        <v>0</v>
      </c>
      <c r="L585" s="194"/>
      <c r="M585" s="155"/>
      <c r="N585" s="154"/>
      <c r="O585" s="154"/>
    </row>
    <row r="586" spans="3:15" ht="15.75" thickBot="1">
      <c r="C586" s="334"/>
      <c r="D586" s="45"/>
      <c r="E586" s="45"/>
      <c r="F586" s="247"/>
      <c r="G586" s="3"/>
      <c r="H586" s="273"/>
      <c r="I586" s="278"/>
      <c r="J586" s="210"/>
      <c r="K586" s="282"/>
      <c r="L586" s="194"/>
      <c r="M586" s="155"/>
      <c r="N586" s="154"/>
      <c r="O586" s="154"/>
    </row>
    <row r="587" spans="3:15" ht="23.25" thickBot="1">
      <c r="C587" s="477" t="s">
        <v>774</v>
      </c>
      <c r="D587" s="478"/>
      <c r="E587" s="478"/>
      <c r="F587" s="478"/>
      <c r="G587" s="478"/>
      <c r="H587" s="478"/>
      <c r="I587" s="479"/>
      <c r="J587" s="210"/>
      <c r="K587" s="282"/>
      <c r="L587" s="194"/>
      <c r="M587" s="155"/>
      <c r="N587" s="154"/>
      <c r="O587" s="154"/>
    </row>
    <row r="588" spans="3:15" ht="15" customHeight="1" thickTop="1">
      <c r="C588" s="216" t="s">
        <v>775</v>
      </c>
      <c r="D588" s="335" t="s">
        <v>1778</v>
      </c>
      <c r="E588" s="335"/>
      <c r="F588" s="247">
        <f>H588/A3</f>
        <v>1.1087586206896551</v>
      </c>
      <c r="G588" s="155">
        <v>27.96</v>
      </c>
      <c r="H588" s="70">
        <f>G588*1.15</f>
        <v>32.153999999999996</v>
      </c>
      <c r="I588" s="71">
        <f>H588*1.1</f>
        <v>35.3694</v>
      </c>
      <c r="J588" s="210"/>
      <c r="K588" s="282">
        <f t="shared" si="66"/>
        <v>0</v>
      </c>
      <c r="L588" s="194"/>
      <c r="M588" s="155"/>
      <c r="N588" s="154"/>
      <c r="O588" s="154"/>
    </row>
    <row r="589" spans="3:15" ht="15.75" thickBot="1">
      <c r="C589" s="342" t="s">
        <v>775</v>
      </c>
      <c r="D589" s="336" t="s">
        <v>776</v>
      </c>
      <c r="E589" s="336"/>
      <c r="F589" s="248">
        <f>H589/A3</f>
        <v>1.0540344827586206</v>
      </c>
      <c r="G589" s="254">
        <v>26.58</v>
      </c>
      <c r="H589" s="72">
        <f>G589*1.15</f>
        <v>30.566999999999997</v>
      </c>
      <c r="I589" s="73">
        <f>H589*1.1</f>
        <v>33.6237</v>
      </c>
      <c r="J589" s="210"/>
      <c r="K589" s="282">
        <f t="shared" si="66"/>
        <v>0</v>
      </c>
      <c r="L589" s="194"/>
      <c r="M589" s="155"/>
      <c r="N589" s="154"/>
      <c r="O589" s="154"/>
    </row>
    <row r="590" spans="3:15" ht="15">
      <c r="C590" s="334"/>
      <c r="D590" s="45"/>
      <c r="E590" s="45"/>
      <c r="F590" s="247"/>
      <c r="G590" s="3"/>
      <c r="H590" s="273"/>
      <c r="I590" s="278"/>
      <c r="J590" s="210"/>
      <c r="K590" s="282"/>
      <c r="L590" s="154"/>
      <c r="M590" s="155"/>
      <c r="N590" s="154"/>
      <c r="O590" s="154"/>
    </row>
    <row r="591" spans="10:15" ht="15.75" thickBot="1">
      <c r="J591" s="210"/>
      <c r="K591" s="282"/>
      <c r="L591" s="154"/>
      <c r="M591" s="155"/>
      <c r="N591" s="154"/>
      <c r="O591" s="154"/>
    </row>
    <row r="592" spans="2:15" ht="60" customHeight="1" thickBot="1">
      <c r="B592" s="467" t="s">
        <v>403</v>
      </c>
      <c r="C592" s="477" t="s">
        <v>1707</v>
      </c>
      <c r="D592" s="478"/>
      <c r="E592" s="478"/>
      <c r="F592" s="478"/>
      <c r="G592" s="478"/>
      <c r="H592" s="478"/>
      <c r="I592" s="479"/>
      <c r="J592" s="210"/>
      <c r="K592" s="282"/>
      <c r="L592" s="376"/>
      <c r="M592" s="155"/>
      <c r="N592" s="154"/>
      <c r="O592" s="154"/>
    </row>
    <row r="593" spans="2:15" ht="16.5" thickBot="1" thickTop="1">
      <c r="B593" s="467"/>
      <c r="C593" s="532" t="s">
        <v>249</v>
      </c>
      <c r="D593" s="533"/>
      <c r="E593" s="533"/>
      <c r="F593" s="533"/>
      <c r="G593" s="533"/>
      <c r="H593" s="533"/>
      <c r="I593" s="534"/>
      <c r="J593" s="210"/>
      <c r="K593" s="282"/>
      <c r="L593" s="154"/>
      <c r="M593" s="155"/>
      <c r="N593" s="154"/>
      <c r="O593" s="154"/>
    </row>
    <row r="594" spans="3:15" ht="29.25" thickTop="1">
      <c r="C594" s="253" t="s">
        <v>1705</v>
      </c>
      <c r="D594" s="17"/>
      <c r="E594" s="17"/>
      <c r="F594" s="43" t="s">
        <v>1702</v>
      </c>
      <c r="G594" s="238" t="s">
        <v>1615</v>
      </c>
      <c r="H594" s="239" t="s">
        <v>1616</v>
      </c>
      <c r="I594" s="240" t="s">
        <v>1618</v>
      </c>
      <c r="J594" s="210"/>
      <c r="K594" s="282"/>
      <c r="L594" s="154"/>
      <c r="M594" s="155"/>
      <c r="N594" s="154"/>
      <c r="O594" s="154"/>
    </row>
    <row r="595" spans="1:15" ht="15">
      <c r="A595" s="328"/>
      <c r="B595" t="s">
        <v>40</v>
      </c>
      <c r="C595" s="121" t="s">
        <v>287</v>
      </c>
      <c r="D595" s="17"/>
      <c r="E595" s="17"/>
      <c r="F595" s="247">
        <f>H595/$A$3</f>
        <v>0.6662068965517242</v>
      </c>
      <c r="G595" s="155">
        <v>16.8</v>
      </c>
      <c r="H595" s="70">
        <f>G595*1.15</f>
        <v>19.32</v>
      </c>
      <c r="I595" s="71">
        <f>H595*1.1</f>
        <v>21.252000000000002</v>
      </c>
      <c r="J595" s="210"/>
      <c r="K595" s="282">
        <f aca="true" t="shared" si="67" ref="K595:K610">J595*I595</f>
        <v>0</v>
      </c>
      <c r="L595" s="154"/>
      <c r="M595" s="155"/>
      <c r="N595" s="154"/>
      <c r="O595" s="154"/>
    </row>
    <row r="596" spans="1:15" ht="15">
      <c r="A596" s="328"/>
      <c r="B596" t="s">
        <v>39</v>
      </c>
      <c r="C596" s="121" t="s">
        <v>251</v>
      </c>
      <c r="D596" s="17"/>
      <c r="E596" s="17"/>
      <c r="F596" s="247">
        <f aca="true" t="shared" si="68" ref="F596:F609">H596/$A$3</f>
        <v>0.7375862068965517</v>
      </c>
      <c r="G596" s="155">
        <v>18.6</v>
      </c>
      <c r="H596" s="70">
        <f>G596*1.15</f>
        <v>21.39</v>
      </c>
      <c r="I596" s="71">
        <f>H596*1.1</f>
        <v>23.529000000000003</v>
      </c>
      <c r="J596" s="210"/>
      <c r="K596" s="282">
        <f t="shared" si="67"/>
        <v>0</v>
      </c>
      <c r="L596" s="154"/>
      <c r="M596" s="155"/>
      <c r="N596" s="154"/>
      <c r="O596" s="154"/>
    </row>
    <row r="597" spans="1:15" ht="15.75">
      <c r="A597" s="328"/>
      <c r="B597" t="s">
        <v>578</v>
      </c>
      <c r="C597" s="121" t="s">
        <v>250</v>
      </c>
      <c r="D597" s="17"/>
      <c r="E597" s="17"/>
      <c r="F597" s="247">
        <f t="shared" si="68"/>
        <v>0.7851724137931034</v>
      </c>
      <c r="G597" s="155">
        <v>19.8</v>
      </c>
      <c r="H597" s="70">
        <f>G597*1.15</f>
        <v>22.77</v>
      </c>
      <c r="I597" s="71">
        <f>H597*1.1</f>
        <v>25.047</v>
      </c>
      <c r="J597" s="210"/>
      <c r="K597" s="282">
        <f t="shared" si="67"/>
        <v>0</v>
      </c>
      <c r="L597" s="225"/>
      <c r="M597" s="155"/>
      <c r="N597" s="154"/>
      <c r="O597" s="154"/>
    </row>
    <row r="598" spans="1:15" ht="15.75">
      <c r="A598" s="328"/>
      <c r="B598" t="s">
        <v>579</v>
      </c>
      <c r="C598" s="121" t="s">
        <v>102</v>
      </c>
      <c r="D598" s="17"/>
      <c r="E598" s="17"/>
      <c r="F598" s="247">
        <f t="shared" si="68"/>
        <v>0.9993103448275861</v>
      </c>
      <c r="G598" s="155">
        <v>25.2</v>
      </c>
      <c r="H598" s="70">
        <f aca="true" t="shared" si="69" ref="H598:H610">G598*1.15</f>
        <v>28.979999999999997</v>
      </c>
      <c r="I598" s="71">
        <f aca="true" t="shared" si="70" ref="I598:I610">H598*1.1</f>
        <v>31.878</v>
      </c>
      <c r="J598" s="210"/>
      <c r="K598" s="282">
        <f t="shared" si="67"/>
        <v>0</v>
      </c>
      <c r="L598" s="225"/>
      <c r="M598" s="155"/>
      <c r="N598" s="154"/>
      <c r="O598" s="154"/>
    </row>
    <row r="599" spans="1:15" ht="15.75">
      <c r="A599" s="328"/>
      <c r="B599" t="s">
        <v>580</v>
      </c>
      <c r="C599" s="121" t="s">
        <v>123</v>
      </c>
      <c r="D599" s="17"/>
      <c r="E599" s="17"/>
      <c r="F599" s="247">
        <f t="shared" si="68"/>
        <v>1.1182758620689655</v>
      </c>
      <c r="G599" s="155">
        <v>28.2</v>
      </c>
      <c r="H599" s="70">
        <f t="shared" si="69"/>
        <v>32.43</v>
      </c>
      <c r="I599" s="71">
        <f t="shared" si="70"/>
        <v>35.673</v>
      </c>
      <c r="J599" s="210"/>
      <c r="K599" s="282">
        <f t="shared" si="67"/>
        <v>0</v>
      </c>
      <c r="L599" s="225"/>
      <c r="M599" s="155"/>
      <c r="N599" s="154"/>
      <c r="O599" s="154"/>
    </row>
    <row r="600" spans="1:12" ht="15.75">
      <c r="A600" s="328"/>
      <c r="B600" t="s">
        <v>581</v>
      </c>
      <c r="C600" s="121" t="s">
        <v>125</v>
      </c>
      <c r="D600" s="17"/>
      <c r="E600" s="17"/>
      <c r="F600" s="247">
        <f t="shared" si="68"/>
        <v>1.2372413793103447</v>
      </c>
      <c r="G600" s="155">
        <v>31.2</v>
      </c>
      <c r="H600" s="70">
        <f t="shared" si="69"/>
        <v>35.879999999999995</v>
      </c>
      <c r="I600" s="71">
        <f t="shared" si="70"/>
        <v>39.467999999999996</v>
      </c>
      <c r="J600" s="210"/>
      <c r="K600" s="282">
        <f t="shared" si="67"/>
        <v>0</v>
      </c>
      <c r="L600" s="225"/>
    </row>
    <row r="601" spans="1:12" ht="15" customHeight="1">
      <c r="A601" s="328"/>
      <c r="B601" t="s">
        <v>1072</v>
      </c>
      <c r="C601" s="121" t="s">
        <v>127</v>
      </c>
      <c r="D601" s="17"/>
      <c r="E601" s="17"/>
      <c r="F601" s="247">
        <f t="shared" si="68"/>
        <v>1.356206896551724</v>
      </c>
      <c r="G601" s="155">
        <v>34.2</v>
      </c>
      <c r="H601" s="70">
        <f t="shared" si="69"/>
        <v>39.33</v>
      </c>
      <c r="I601" s="71">
        <f t="shared" si="70"/>
        <v>43.263</v>
      </c>
      <c r="J601" s="210"/>
      <c r="K601" s="282">
        <f t="shared" si="67"/>
        <v>0</v>
      </c>
      <c r="L601" s="225"/>
    </row>
    <row r="602" spans="1:12" ht="15.75">
      <c r="A602" s="328"/>
      <c r="B602" t="s">
        <v>1073</v>
      </c>
      <c r="C602" s="121" t="s">
        <v>148</v>
      </c>
      <c r="D602" s="17"/>
      <c r="E602" s="17"/>
      <c r="F602" s="247">
        <f t="shared" si="68"/>
        <v>1.356206896551724</v>
      </c>
      <c r="G602" s="155">
        <v>34.2</v>
      </c>
      <c r="H602" s="70">
        <f t="shared" si="69"/>
        <v>39.33</v>
      </c>
      <c r="I602" s="71">
        <f t="shared" si="70"/>
        <v>43.263</v>
      </c>
      <c r="J602" s="210"/>
      <c r="K602" s="282">
        <f t="shared" si="67"/>
        <v>0</v>
      </c>
      <c r="L602" s="225"/>
    </row>
    <row r="603" spans="1:12" ht="15.75">
      <c r="A603" s="328"/>
      <c r="B603" t="s">
        <v>1074</v>
      </c>
      <c r="C603" s="121" t="s">
        <v>157</v>
      </c>
      <c r="D603" s="17"/>
      <c r="E603" s="17"/>
      <c r="F603" s="247">
        <f t="shared" si="68"/>
        <v>1.498965517241379</v>
      </c>
      <c r="G603" s="155">
        <v>37.8</v>
      </c>
      <c r="H603" s="70">
        <f t="shared" si="69"/>
        <v>43.46999999999999</v>
      </c>
      <c r="I603" s="71">
        <f t="shared" si="70"/>
        <v>47.81699999999999</v>
      </c>
      <c r="J603" s="210"/>
      <c r="K603" s="282">
        <f t="shared" si="67"/>
        <v>0</v>
      </c>
      <c r="L603" s="225"/>
    </row>
    <row r="604" spans="1:12" ht="15.75">
      <c r="A604" s="328"/>
      <c r="B604" t="s">
        <v>1075</v>
      </c>
      <c r="C604" s="121" t="s">
        <v>159</v>
      </c>
      <c r="D604" s="17"/>
      <c r="E604" s="17"/>
      <c r="F604" s="247">
        <f t="shared" si="68"/>
        <v>1.6536206896551724</v>
      </c>
      <c r="G604" s="155">
        <v>41.7</v>
      </c>
      <c r="H604" s="70">
        <f t="shared" si="69"/>
        <v>47.955</v>
      </c>
      <c r="I604" s="71">
        <f t="shared" si="70"/>
        <v>52.7505</v>
      </c>
      <c r="J604" s="210"/>
      <c r="K604" s="282">
        <f t="shared" si="67"/>
        <v>0</v>
      </c>
      <c r="L604" s="225"/>
    </row>
    <row r="605" spans="1:12" ht="15.75">
      <c r="A605" s="328"/>
      <c r="B605" t="s">
        <v>582</v>
      </c>
      <c r="C605" s="121" t="s">
        <v>184</v>
      </c>
      <c r="D605" s="17"/>
      <c r="E605" s="17"/>
      <c r="F605" s="247">
        <f t="shared" si="68"/>
        <v>1.641724137931034</v>
      </c>
      <c r="G605" s="155">
        <v>41.4</v>
      </c>
      <c r="H605" s="70">
        <f t="shared" si="69"/>
        <v>47.60999999999999</v>
      </c>
      <c r="I605" s="71">
        <f t="shared" si="70"/>
        <v>52.370999999999995</v>
      </c>
      <c r="J605" s="210"/>
      <c r="K605" s="282">
        <f t="shared" si="67"/>
        <v>0</v>
      </c>
      <c r="L605" s="225"/>
    </row>
    <row r="606" spans="1:12" ht="15.75">
      <c r="A606" s="328"/>
      <c r="B606" t="s">
        <v>1076</v>
      </c>
      <c r="C606" s="121" t="s">
        <v>186</v>
      </c>
      <c r="D606" s="17"/>
      <c r="E606" s="17"/>
      <c r="F606" s="247">
        <f t="shared" si="68"/>
        <v>1.8082758620689654</v>
      </c>
      <c r="G606" s="155">
        <v>45.6</v>
      </c>
      <c r="H606" s="70">
        <f t="shared" si="69"/>
        <v>52.44</v>
      </c>
      <c r="I606" s="71">
        <f t="shared" si="70"/>
        <v>57.684000000000005</v>
      </c>
      <c r="J606" s="210"/>
      <c r="K606" s="282">
        <f t="shared" si="67"/>
        <v>0</v>
      </c>
      <c r="L606" s="225"/>
    </row>
    <row r="607" spans="1:12" ht="15.75">
      <c r="A607" s="328"/>
      <c r="B607" t="s">
        <v>1077</v>
      </c>
      <c r="C607" s="121" t="s">
        <v>190</v>
      </c>
      <c r="D607" s="17"/>
      <c r="E607" s="17"/>
      <c r="F607" s="247">
        <f t="shared" si="68"/>
        <v>1.9510344827586206</v>
      </c>
      <c r="G607" s="155">
        <v>49.2</v>
      </c>
      <c r="H607" s="70">
        <f t="shared" si="69"/>
        <v>56.58</v>
      </c>
      <c r="I607" s="71">
        <f t="shared" si="70"/>
        <v>62.23800000000001</v>
      </c>
      <c r="J607" s="210"/>
      <c r="K607" s="282">
        <f t="shared" si="67"/>
        <v>0</v>
      </c>
      <c r="L607" s="225"/>
    </row>
    <row r="608" spans="1:12" ht="15.75">
      <c r="A608" s="328"/>
      <c r="B608" t="s">
        <v>1578</v>
      </c>
      <c r="C608" s="121" t="s">
        <v>339</v>
      </c>
      <c r="D608" s="17"/>
      <c r="E608" s="17"/>
      <c r="F608" s="247">
        <f t="shared" si="68"/>
        <v>1.9510344827586206</v>
      </c>
      <c r="G608" s="155">
        <v>49.2</v>
      </c>
      <c r="H608" s="70">
        <f t="shared" si="69"/>
        <v>56.58</v>
      </c>
      <c r="I608" s="71">
        <f t="shared" si="70"/>
        <v>62.23800000000001</v>
      </c>
      <c r="J608" s="210"/>
      <c r="K608" s="282">
        <f t="shared" si="67"/>
        <v>0</v>
      </c>
      <c r="L608" s="225"/>
    </row>
    <row r="609" spans="1:12" ht="15.75">
      <c r="A609" s="328"/>
      <c r="B609" t="s">
        <v>739</v>
      </c>
      <c r="C609" s="121" t="s">
        <v>248</v>
      </c>
      <c r="D609" s="17" t="s">
        <v>738</v>
      </c>
      <c r="E609" s="17"/>
      <c r="F609" s="247">
        <f t="shared" si="68"/>
        <v>3.0931034482758615</v>
      </c>
      <c r="G609" s="155">
        <v>78</v>
      </c>
      <c r="H609" s="70">
        <f t="shared" si="69"/>
        <v>89.69999999999999</v>
      </c>
      <c r="I609" s="71">
        <f t="shared" si="70"/>
        <v>98.67</v>
      </c>
      <c r="J609" s="210"/>
      <c r="K609" s="282">
        <f t="shared" si="67"/>
        <v>0</v>
      </c>
      <c r="L609" s="225"/>
    </row>
    <row r="610" spans="1:12" ht="16.5" thickBot="1">
      <c r="A610" s="328"/>
      <c r="B610" t="s">
        <v>740</v>
      </c>
      <c r="C610" s="87" t="s">
        <v>528</v>
      </c>
      <c r="D610" s="255" t="s">
        <v>738</v>
      </c>
      <c r="E610" s="255"/>
      <c r="F610" s="248">
        <f>H610/A3</f>
        <v>4.679310344827586</v>
      </c>
      <c r="G610" s="254">
        <v>118</v>
      </c>
      <c r="H610" s="72">
        <f t="shared" si="69"/>
        <v>135.7</v>
      </c>
      <c r="I610" s="73">
        <f t="shared" si="70"/>
        <v>149.27</v>
      </c>
      <c r="J610" s="210"/>
      <c r="K610" s="282">
        <f t="shared" si="67"/>
        <v>0</v>
      </c>
      <c r="L610" s="225"/>
    </row>
    <row r="611" spans="3:11" ht="15.75" thickBot="1">
      <c r="C611" s="15"/>
      <c r="D611" s="15"/>
      <c r="E611" s="15"/>
      <c r="F611" s="15"/>
      <c r="G611" s="15"/>
      <c r="H611" s="15"/>
      <c r="I611" s="15"/>
      <c r="J611" s="210"/>
      <c r="K611" s="282"/>
    </row>
    <row r="612" spans="3:12" ht="60" customHeight="1" thickBot="1">
      <c r="C612" s="519" t="s">
        <v>91</v>
      </c>
      <c r="D612" s="520"/>
      <c r="E612" s="520"/>
      <c r="F612" s="520"/>
      <c r="G612" s="520"/>
      <c r="H612" s="520"/>
      <c r="I612" s="521"/>
      <c r="J612" s="210"/>
      <c r="K612" s="282"/>
      <c r="L612" s="312"/>
    </row>
    <row r="613" spans="3:12" ht="60" customHeight="1" thickBot="1">
      <c r="C613" s="477" t="s">
        <v>1708</v>
      </c>
      <c r="D613" s="478"/>
      <c r="E613" s="478"/>
      <c r="F613" s="478"/>
      <c r="G613" s="478"/>
      <c r="H613" s="478"/>
      <c r="I613" s="479"/>
      <c r="J613" s="210"/>
      <c r="K613" s="282"/>
      <c r="L613" s="376"/>
    </row>
    <row r="614" spans="3:12" ht="15" customHeight="1" thickBot="1" thickTop="1">
      <c r="C614" s="536" t="s">
        <v>1709</v>
      </c>
      <c r="D614" s="537"/>
      <c r="E614" s="537"/>
      <c r="F614" s="537"/>
      <c r="G614" s="537"/>
      <c r="H614" s="537"/>
      <c r="I614" s="538"/>
      <c r="J614" s="210"/>
      <c r="K614" s="282"/>
      <c r="L614" s="312"/>
    </row>
    <row r="615" spans="3:12" ht="15" customHeight="1" thickTop="1">
      <c r="C615" s="279" t="s">
        <v>1429</v>
      </c>
      <c r="D615" s="351" t="s">
        <v>1710</v>
      </c>
      <c r="E615" s="351"/>
      <c r="F615" s="247">
        <f>H615/$A$3</f>
        <v>0.7550344827586206</v>
      </c>
      <c r="G615" s="115">
        <v>19.04</v>
      </c>
      <c r="H615" s="116">
        <f aca="true" t="shared" si="71" ref="H615:H627">G615*1.15</f>
        <v>21.895999999999997</v>
      </c>
      <c r="I615" s="117">
        <f aca="true" t="shared" si="72" ref="I615:I627">H615*1.1</f>
        <v>24.0856</v>
      </c>
      <c r="J615" s="210"/>
      <c r="K615" s="282">
        <f>J615*I615</f>
        <v>0</v>
      </c>
      <c r="L615" s="312"/>
    </row>
    <row r="616" spans="3:12" ht="15" customHeight="1">
      <c r="C616" s="279" t="s">
        <v>1430</v>
      </c>
      <c r="D616" s="351" t="s">
        <v>1711</v>
      </c>
      <c r="E616" s="351"/>
      <c r="F616" s="247">
        <f>H616/$A$3</f>
        <v>1.1833103448275861</v>
      </c>
      <c r="G616" s="115">
        <v>29.84</v>
      </c>
      <c r="H616" s="116">
        <f t="shared" si="71"/>
        <v>34.315999999999995</v>
      </c>
      <c r="I616" s="117">
        <f t="shared" si="72"/>
        <v>37.7476</v>
      </c>
      <c r="J616" s="210"/>
      <c r="K616" s="282">
        <f aca="true" t="shared" si="73" ref="K616:K633">J616*I616</f>
        <v>0</v>
      </c>
      <c r="L616" s="312"/>
    </row>
    <row r="617" spans="3:12" ht="15" customHeight="1">
      <c r="C617" s="279" t="s">
        <v>1431</v>
      </c>
      <c r="D617" s="351" t="s">
        <v>1712</v>
      </c>
      <c r="E617" s="351"/>
      <c r="F617" s="247">
        <f>H617/$A$3</f>
        <v>0.7181551724137931</v>
      </c>
      <c r="G617" s="115">
        <v>18.11</v>
      </c>
      <c r="H617" s="116">
        <f t="shared" si="71"/>
        <v>20.8265</v>
      </c>
      <c r="I617" s="117">
        <f t="shared" si="72"/>
        <v>22.90915</v>
      </c>
      <c r="J617" s="210"/>
      <c r="K617" s="282">
        <f t="shared" si="73"/>
        <v>0</v>
      </c>
      <c r="L617" s="312"/>
    </row>
    <row r="618" spans="3:12" ht="15" customHeight="1">
      <c r="C618" s="279" t="s">
        <v>1432</v>
      </c>
      <c r="D618" s="351" t="s">
        <v>1713</v>
      </c>
      <c r="E618" s="351"/>
      <c r="F618" s="247">
        <f>H618/$A$3</f>
        <v>0.867655172413793</v>
      </c>
      <c r="G618" s="115">
        <v>21.88</v>
      </c>
      <c r="H618" s="116">
        <f t="shared" si="71"/>
        <v>25.161999999999995</v>
      </c>
      <c r="I618" s="117">
        <f t="shared" si="72"/>
        <v>27.678199999999997</v>
      </c>
      <c r="J618" s="210"/>
      <c r="K618" s="282">
        <f t="shared" si="73"/>
        <v>0</v>
      </c>
      <c r="L618" s="312"/>
    </row>
    <row r="619" spans="3:12" ht="15" customHeight="1" thickBot="1">
      <c r="C619" s="350" t="s">
        <v>1433</v>
      </c>
      <c r="D619" s="352" t="s">
        <v>1714</v>
      </c>
      <c r="E619" s="352"/>
      <c r="F619" s="248">
        <f>H619/A3</f>
        <v>1.1888620689655172</v>
      </c>
      <c r="G619" s="118">
        <v>29.98</v>
      </c>
      <c r="H619" s="119">
        <f t="shared" si="71"/>
        <v>34.477</v>
      </c>
      <c r="I619" s="120">
        <f t="shared" si="72"/>
        <v>37.9247</v>
      </c>
      <c r="J619" s="210"/>
      <c r="K619" s="282">
        <f t="shared" si="73"/>
        <v>0</v>
      </c>
      <c r="L619" s="312"/>
    </row>
    <row r="620" spans="3:12" ht="60" customHeight="1" thickBot="1">
      <c r="C620" s="477" t="s">
        <v>753</v>
      </c>
      <c r="D620" s="478"/>
      <c r="E620" s="478"/>
      <c r="F620" s="478"/>
      <c r="G620" s="478"/>
      <c r="H620" s="478"/>
      <c r="I620" s="479"/>
      <c r="J620" s="210"/>
      <c r="K620" s="282"/>
      <c r="L620" s="376"/>
    </row>
    <row r="621" spans="3:12" ht="15" customHeight="1" thickBot="1" thickTop="1">
      <c r="C621" s="536" t="s">
        <v>1709</v>
      </c>
      <c r="D621" s="537"/>
      <c r="E621" s="537"/>
      <c r="F621" s="537"/>
      <c r="G621" s="537"/>
      <c r="H621" s="537"/>
      <c r="I621" s="538"/>
      <c r="J621" s="210"/>
      <c r="K621" s="282"/>
      <c r="L621" s="312"/>
    </row>
    <row r="622" spans="3:12" ht="15" customHeight="1" thickTop="1">
      <c r="C622" s="279" t="s">
        <v>1429</v>
      </c>
      <c r="D622" s="351" t="s">
        <v>1710</v>
      </c>
      <c r="E622" s="351"/>
      <c r="F622" s="247">
        <f>H622/$A$3</f>
        <v>0.6110862068965517</v>
      </c>
      <c r="G622" s="115">
        <v>15.41</v>
      </c>
      <c r="H622" s="116">
        <f t="shared" si="71"/>
        <v>17.7215</v>
      </c>
      <c r="I622" s="117">
        <f t="shared" si="72"/>
        <v>19.49365</v>
      </c>
      <c r="J622" s="210"/>
      <c r="K622" s="282">
        <f>J622*I622</f>
        <v>0</v>
      </c>
      <c r="L622" s="312" t="s">
        <v>1513</v>
      </c>
    </row>
    <row r="623" spans="3:12" ht="15" customHeight="1">
      <c r="C623" s="279" t="s">
        <v>1430</v>
      </c>
      <c r="D623" s="351" t="s">
        <v>1711</v>
      </c>
      <c r="E623" s="351"/>
      <c r="F623" s="247">
        <f>H623/$A$3</f>
        <v>1.1821206896551721</v>
      </c>
      <c r="G623" s="115">
        <v>29.81</v>
      </c>
      <c r="H623" s="116">
        <f t="shared" si="71"/>
        <v>34.281499999999994</v>
      </c>
      <c r="I623" s="117">
        <f t="shared" si="72"/>
        <v>37.709649999999996</v>
      </c>
      <c r="J623" s="210"/>
      <c r="K623" s="282">
        <f>J623*I623</f>
        <v>0</v>
      </c>
      <c r="L623" s="312" t="s">
        <v>1513</v>
      </c>
    </row>
    <row r="624" spans="3:12" ht="15" customHeight="1">
      <c r="C624" s="279" t="s">
        <v>1431</v>
      </c>
      <c r="D624" s="351" t="s">
        <v>1712</v>
      </c>
      <c r="E624" s="351"/>
      <c r="F624" s="247">
        <f>H624/$A$3</f>
        <v>0.5547758620689656</v>
      </c>
      <c r="G624" s="115">
        <v>13.99</v>
      </c>
      <c r="H624" s="116">
        <f t="shared" si="71"/>
        <v>16.0885</v>
      </c>
      <c r="I624" s="117">
        <f t="shared" si="72"/>
        <v>17.69735</v>
      </c>
      <c r="J624" s="210"/>
      <c r="K624" s="282">
        <f>J624*I624</f>
        <v>0</v>
      </c>
      <c r="L624" s="312" t="s">
        <v>1513</v>
      </c>
    </row>
    <row r="625" spans="3:12" ht="15" customHeight="1">
      <c r="C625" s="279" t="s">
        <v>1432</v>
      </c>
      <c r="D625" s="351" t="s">
        <v>1713</v>
      </c>
      <c r="E625" s="351"/>
      <c r="F625" s="247">
        <f>H625/$A$3</f>
        <v>0.6229827586206897</v>
      </c>
      <c r="G625" s="115">
        <v>15.71</v>
      </c>
      <c r="H625" s="116">
        <f t="shared" si="71"/>
        <v>18.0665</v>
      </c>
      <c r="I625" s="117">
        <f t="shared" si="72"/>
        <v>19.873150000000003</v>
      </c>
      <c r="J625" s="210"/>
      <c r="K625" s="282">
        <f>J625*I625</f>
        <v>0</v>
      </c>
      <c r="L625" s="312" t="s">
        <v>1513</v>
      </c>
    </row>
    <row r="626" spans="3:12" ht="15" customHeight="1" thickBot="1">
      <c r="C626" s="350" t="s">
        <v>1433</v>
      </c>
      <c r="D626" s="352" t="s">
        <v>1714</v>
      </c>
      <c r="E626" s="352"/>
      <c r="F626" s="247">
        <f>H626/$A$3</f>
        <v>1.0389655172413792</v>
      </c>
      <c r="G626" s="118">
        <v>26.2</v>
      </c>
      <c r="H626" s="119">
        <f t="shared" si="71"/>
        <v>30.129999999999995</v>
      </c>
      <c r="I626" s="120">
        <f t="shared" si="72"/>
        <v>33.143</v>
      </c>
      <c r="J626" s="210"/>
      <c r="K626" s="282">
        <f>J626*I626</f>
        <v>0</v>
      </c>
      <c r="L626" s="312" t="s">
        <v>1513</v>
      </c>
    </row>
    <row r="627" spans="3:12" ht="60" customHeight="1" thickBot="1">
      <c r="C627" s="477" t="s">
        <v>1715</v>
      </c>
      <c r="D627" s="478"/>
      <c r="E627" s="478"/>
      <c r="F627" s="478"/>
      <c r="G627" s="478"/>
      <c r="H627" s="478">
        <f t="shared" si="71"/>
        <v>0</v>
      </c>
      <c r="I627" s="479">
        <f t="shared" si="72"/>
        <v>0</v>
      </c>
      <c r="J627" s="210"/>
      <c r="K627" s="282"/>
      <c r="L627" s="376"/>
    </row>
    <row r="628" spans="3:11" ht="15" customHeight="1" thickBot="1" thickTop="1">
      <c r="C628" s="536" t="s">
        <v>1434</v>
      </c>
      <c r="D628" s="537"/>
      <c r="E628" s="537"/>
      <c r="F628" s="537"/>
      <c r="G628" s="537"/>
      <c r="H628" s="537"/>
      <c r="I628" s="538"/>
      <c r="J628" s="210"/>
      <c r="K628" s="282"/>
    </row>
    <row r="629" spans="3:12" ht="15" customHeight="1" thickTop="1">
      <c r="C629" s="279" t="s">
        <v>1435</v>
      </c>
      <c r="D629" s="351" t="s">
        <v>1710</v>
      </c>
      <c r="E629" s="351"/>
      <c r="F629" s="247">
        <f>H629/$A$3</f>
        <v>0.6479655172413792</v>
      </c>
      <c r="G629" s="115">
        <v>16.34</v>
      </c>
      <c r="H629" s="116">
        <f>G629*1.15</f>
        <v>18.790999999999997</v>
      </c>
      <c r="I629" s="117">
        <f>H629*1.1</f>
        <v>20.670099999999998</v>
      </c>
      <c r="J629" s="210"/>
      <c r="K629" s="282">
        <f t="shared" si="73"/>
        <v>0</v>
      </c>
      <c r="L629" s="312"/>
    </row>
    <row r="630" spans="3:12" ht="15" customHeight="1">
      <c r="C630" s="279" t="s">
        <v>1436</v>
      </c>
      <c r="D630" s="351" t="s">
        <v>1711</v>
      </c>
      <c r="E630" s="351"/>
      <c r="F630" s="247">
        <f>H630/$A$3</f>
        <v>1.035793103448276</v>
      </c>
      <c r="G630" s="115">
        <v>26.12</v>
      </c>
      <c r="H630" s="116">
        <f>G630*1.15</f>
        <v>30.038</v>
      </c>
      <c r="I630" s="117">
        <f>H630*1.1</f>
        <v>33.0418</v>
      </c>
      <c r="J630" s="210"/>
      <c r="K630" s="282">
        <f t="shared" si="73"/>
        <v>0</v>
      </c>
      <c r="L630" s="312"/>
    </row>
    <row r="631" spans="3:12" ht="15" customHeight="1">
      <c r="C631" s="279" t="s">
        <v>1437</v>
      </c>
      <c r="D631" s="351" t="s">
        <v>1712</v>
      </c>
      <c r="E631" s="351"/>
      <c r="F631" s="247">
        <f>H631/$A$3</f>
        <v>0.615051724137931</v>
      </c>
      <c r="G631" s="115">
        <v>15.51</v>
      </c>
      <c r="H631" s="116">
        <f>G631*1.15</f>
        <v>17.836499999999997</v>
      </c>
      <c r="I631" s="117">
        <f>H631*1.1</f>
        <v>19.62015</v>
      </c>
      <c r="J631" s="210"/>
      <c r="K631" s="282">
        <f t="shared" si="73"/>
        <v>0</v>
      </c>
      <c r="L631" s="312" t="s">
        <v>1091</v>
      </c>
    </row>
    <row r="632" spans="3:12" ht="15" customHeight="1">
      <c r="C632" s="279" t="s">
        <v>1438</v>
      </c>
      <c r="D632" s="351" t="s">
        <v>1713</v>
      </c>
      <c r="E632" s="351"/>
      <c r="F632" s="247">
        <f>H632/$A$3</f>
        <v>0.7534482758620689</v>
      </c>
      <c r="G632" s="115">
        <v>19</v>
      </c>
      <c r="H632" s="116">
        <f>G632*1.15</f>
        <v>21.849999999999998</v>
      </c>
      <c r="I632" s="117">
        <f>H632*1.1</f>
        <v>24.035</v>
      </c>
      <c r="J632" s="210"/>
      <c r="K632" s="282">
        <f t="shared" si="73"/>
        <v>0</v>
      </c>
      <c r="L632" s="312"/>
    </row>
    <row r="633" spans="3:12" ht="15" customHeight="1">
      <c r="C633" s="279" t="s">
        <v>1439</v>
      </c>
      <c r="D633" s="351" t="s">
        <v>1714</v>
      </c>
      <c r="E633" s="351"/>
      <c r="F633" s="247">
        <f>H633/$A$3</f>
        <v>1.040948275862069</v>
      </c>
      <c r="G633" s="115">
        <v>26.25</v>
      </c>
      <c r="H633" s="116">
        <f>G633*1.15</f>
        <v>30.187499999999996</v>
      </c>
      <c r="I633" s="117">
        <f>H633*1.1</f>
        <v>33.20625</v>
      </c>
      <c r="J633" s="210"/>
      <c r="K633" s="282">
        <f t="shared" si="73"/>
        <v>0</v>
      </c>
      <c r="L633" s="312"/>
    </row>
    <row r="634" spans="3:11" ht="60" customHeight="1" thickBot="1">
      <c r="C634" s="587" t="s">
        <v>1078</v>
      </c>
      <c r="D634" s="588"/>
      <c r="E634" s="588"/>
      <c r="F634" s="588"/>
      <c r="G634" s="588"/>
      <c r="H634" s="588"/>
      <c r="I634" s="589"/>
      <c r="J634" s="210"/>
      <c r="K634" s="282"/>
    </row>
    <row r="635" spans="2:12" ht="16.5" thickTop="1">
      <c r="B635" t="s">
        <v>1082</v>
      </c>
      <c r="C635" s="153" t="s">
        <v>92</v>
      </c>
      <c r="D635" s="12"/>
      <c r="E635" s="12"/>
      <c r="F635" s="247">
        <f>H635/$A$3</f>
        <v>3.6685</v>
      </c>
      <c r="G635" s="155">
        <v>92.51</v>
      </c>
      <c r="H635" s="129">
        <f>G635*1.15</f>
        <v>106.3865</v>
      </c>
      <c r="I635" s="71">
        <f>H635*1.1</f>
        <v>117.02515000000001</v>
      </c>
      <c r="J635" s="210"/>
      <c r="K635" s="282">
        <f>J635*I635</f>
        <v>0</v>
      </c>
      <c r="L635" s="376" t="s">
        <v>1092</v>
      </c>
    </row>
    <row r="636" spans="3:12" ht="15.75" thickBot="1">
      <c r="C636" s="108" t="s">
        <v>1716</v>
      </c>
      <c r="D636" s="221" t="s">
        <v>1593</v>
      </c>
      <c r="E636" s="221"/>
      <c r="F636" s="248">
        <f>H636/A3</f>
        <v>1.3986206896551723</v>
      </c>
      <c r="G636" s="181">
        <v>33.8</v>
      </c>
      <c r="H636" s="182">
        <f>G636*1.2</f>
        <v>40.559999999999995</v>
      </c>
      <c r="I636" s="73">
        <f>H636*1.1</f>
        <v>44.616</v>
      </c>
      <c r="J636" s="210"/>
      <c r="K636" s="282">
        <f>J636*I636</f>
        <v>0</v>
      </c>
      <c r="L636" s="376" t="s">
        <v>1093</v>
      </c>
    </row>
    <row r="637" spans="3:11" ht="15">
      <c r="C637" s="16"/>
      <c r="D637" s="16"/>
      <c r="E637" s="16"/>
      <c r="F637" s="16"/>
      <c r="G637" s="17"/>
      <c r="H637" s="17"/>
      <c r="I637" s="18"/>
      <c r="J637" s="210"/>
      <c r="K637" s="282"/>
    </row>
    <row r="638" spans="3:11" ht="15.75" thickBot="1">
      <c r="C638" s="16"/>
      <c r="D638" s="16"/>
      <c r="E638" s="16"/>
      <c r="F638" s="16"/>
      <c r="G638" s="17"/>
      <c r="H638" s="17"/>
      <c r="I638" s="18"/>
      <c r="J638" s="210"/>
      <c r="K638" s="282"/>
    </row>
    <row r="639" spans="3:11" ht="59.25" customHeight="1" thickBot="1">
      <c r="C639" s="519" t="s">
        <v>1034</v>
      </c>
      <c r="D639" s="520"/>
      <c r="E639" s="520"/>
      <c r="F639" s="520"/>
      <c r="G639" s="520"/>
      <c r="H639" s="520"/>
      <c r="I639" s="521"/>
      <c r="J639" s="210"/>
      <c r="K639" s="282"/>
    </row>
    <row r="640" spans="2:12" ht="25.5" customHeight="1" thickBot="1">
      <c r="B640" s="467" t="s">
        <v>598</v>
      </c>
      <c r="C640" s="526" t="s">
        <v>1718</v>
      </c>
      <c r="D640" s="478" t="s">
        <v>55</v>
      </c>
      <c r="E640" s="478"/>
      <c r="F640" s="478"/>
      <c r="G640" s="478"/>
      <c r="H640" s="478"/>
      <c r="I640" s="479"/>
      <c r="J640" s="210"/>
      <c r="K640" s="282"/>
      <c r="L640" s="376"/>
    </row>
    <row r="641" spans="2:11" ht="33" customHeight="1" thickTop="1">
      <c r="B641" s="467"/>
      <c r="C641" s="527"/>
      <c r="D641" s="524" t="s">
        <v>56</v>
      </c>
      <c r="E641" s="524"/>
      <c r="F641" s="524"/>
      <c r="G641" s="524"/>
      <c r="H641" s="524"/>
      <c r="I641" s="525"/>
      <c r="J641" s="210"/>
      <c r="K641" s="282"/>
    </row>
    <row r="642" spans="2:11" ht="29.25" thickBot="1">
      <c r="B642" s="467"/>
      <c r="C642" s="528"/>
      <c r="D642" s="43"/>
      <c r="E642" s="43"/>
      <c r="F642" s="43" t="s">
        <v>1702</v>
      </c>
      <c r="G642" s="238" t="s">
        <v>1615</v>
      </c>
      <c r="H642" s="239" t="s">
        <v>1616</v>
      </c>
      <c r="I642" s="240" t="s">
        <v>1618</v>
      </c>
      <c r="J642" s="210"/>
      <c r="K642" s="282"/>
    </row>
    <row r="643" spans="1:11" ht="15.75" thickTop="1">
      <c r="A643" s="328"/>
      <c r="B643" s="2" t="s">
        <v>575</v>
      </c>
      <c r="C643" s="24" t="s">
        <v>280</v>
      </c>
      <c r="D643" s="22"/>
      <c r="E643" s="22"/>
      <c r="F643" s="247">
        <f>H643/$A$3</f>
        <v>0.7603448275862069</v>
      </c>
      <c r="G643" s="341">
        <v>19.17</v>
      </c>
      <c r="H643" s="89">
        <f>ROUND(G643*1.15,2)</f>
        <v>22.05</v>
      </c>
      <c r="I643" s="19">
        <f>ROUND(H643*1.1,2)</f>
        <v>24.26</v>
      </c>
      <c r="J643" s="210"/>
      <c r="K643" s="282">
        <f aca="true" t="shared" si="74" ref="K643:K658">J643*I643</f>
        <v>0</v>
      </c>
    </row>
    <row r="644" spans="1:11" ht="15">
      <c r="A644" s="328"/>
      <c r="B644" s="2" t="s">
        <v>1006</v>
      </c>
      <c r="C644" s="24" t="s">
        <v>281</v>
      </c>
      <c r="D644" s="22"/>
      <c r="E644" s="22"/>
      <c r="F644" s="247">
        <f aca="true" t="shared" si="75" ref="F644:F657">H644/$A$3</f>
        <v>0.8134482758620689</v>
      </c>
      <c r="G644" s="341">
        <v>20.51</v>
      </c>
      <c r="H644" s="89">
        <f aca="true" t="shared" si="76" ref="H644:H658">ROUND(G644*1.15,2)</f>
        <v>23.59</v>
      </c>
      <c r="I644" s="19">
        <f aca="true" t="shared" si="77" ref="I644:I658">ROUND(H644*1.1,2)</f>
        <v>25.95</v>
      </c>
      <c r="J644" s="210"/>
      <c r="K644" s="282">
        <f t="shared" si="74"/>
        <v>0</v>
      </c>
    </row>
    <row r="645" spans="1:13" ht="15">
      <c r="A645" s="328"/>
      <c r="B645" s="2" t="s">
        <v>1007</v>
      </c>
      <c r="C645" s="24" t="s">
        <v>287</v>
      </c>
      <c r="D645" s="22"/>
      <c r="E645" s="22"/>
      <c r="F645" s="247">
        <f t="shared" si="75"/>
        <v>0.8672413793103447</v>
      </c>
      <c r="G645" s="341">
        <v>21.87</v>
      </c>
      <c r="H645" s="89">
        <f t="shared" si="76"/>
        <v>25.15</v>
      </c>
      <c r="I645" s="19">
        <f t="shared" si="77"/>
        <v>27.67</v>
      </c>
      <c r="J645" s="210"/>
      <c r="K645" s="282">
        <f t="shared" si="74"/>
        <v>0</v>
      </c>
      <c r="M645" s="376"/>
    </row>
    <row r="646" spans="1:13" ht="15">
      <c r="A646" s="328"/>
      <c r="B646" s="2" t="s">
        <v>1008</v>
      </c>
      <c r="C646" s="24" t="s">
        <v>288</v>
      </c>
      <c r="D646" s="22"/>
      <c r="E646" s="22"/>
      <c r="F646" s="247">
        <f t="shared" si="75"/>
        <v>0.9217241379310345</v>
      </c>
      <c r="G646" s="341">
        <v>23.24</v>
      </c>
      <c r="H646" s="89">
        <f t="shared" si="76"/>
        <v>26.73</v>
      </c>
      <c r="I646" s="19">
        <f t="shared" si="77"/>
        <v>29.4</v>
      </c>
      <c r="J646" s="210"/>
      <c r="K646" s="282">
        <f t="shared" si="74"/>
        <v>0</v>
      </c>
      <c r="M646" s="376"/>
    </row>
    <row r="647" spans="1:13" ht="15">
      <c r="A647" s="328"/>
      <c r="B647" s="2" t="s">
        <v>1009</v>
      </c>
      <c r="C647" s="24" t="s">
        <v>251</v>
      </c>
      <c r="D647" s="22"/>
      <c r="E647" s="22"/>
      <c r="F647" s="247">
        <f t="shared" si="75"/>
        <v>0.976551724137931</v>
      </c>
      <c r="G647" s="341">
        <v>24.63</v>
      </c>
      <c r="H647" s="89">
        <f t="shared" si="76"/>
        <v>28.32</v>
      </c>
      <c r="I647" s="19">
        <f t="shared" si="77"/>
        <v>31.15</v>
      </c>
      <c r="J647" s="210"/>
      <c r="K647" s="282">
        <f t="shared" si="74"/>
        <v>0</v>
      </c>
      <c r="M647" s="376"/>
    </row>
    <row r="648" spans="1:11" ht="15">
      <c r="A648" s="328"/>
      <c r="B648" s="2" t="s">
        <v>1011</v>
      </c>
      <c r="C648" s="24" t="s">
        <v>252</v>
      </c>
      <c r="D648" s="22"/>
      <c r="E648" s="22"/>
      <c r="F648" s="247">
        <f t="shared" si="75"/>
        <v>1.0341379310344827</v>
      </c>
      <c r="G648" s="341">
        <v>26.08</v>
      </c>
      <c r="H648" s="89">
        <f t="shared" si="76"/>
        <v>29.99</v>
      </c>
      <c r="I648" s="19">
        <f t="shared" si="77"/>
        <v>32.99</v>
      </c>
      <c r="J648" s="210"/>
      <c r="K648" s="282">
        <f t="shared" si="74"/>
        <v>0</v>
      </c>
    </row>
    <row r="649" spans="1:11" ht="15">
      <c r="A649" s="328"/>
      <c r="B649" s="2" t="s">
        <v>1012</v>
      </c>
      <c r="C649" s="24" t="s">
        <v>253</v>
      </c>
      <c r="D649" s="22"/>
      <c r="E649" s="22"/>
      <c r="F649" s="247">
        <f t="shared" si="75"/>
        <v>1.0893103448275863</v>
      </c>
      <c r="G649" s="341">
        <v>27.47</v>
      </c>
      <c r="H649" s="89">
        <f t="shared" si="76"/>
        <v>31.59</v>
      </c>
      <c r="I649" s="19">
        <f t="shared" si="77"/>
        <v>34.75</v>
      </c>
      <c r="J649" s="210"/>
      <c r="K649" s="282">
        <f t="shared" si="74"/>
        <v>0</v>
      </c>
    </row>
    <row r="650" spans="1:11" ht="15">
      <c r="A650" s="328"/>
      <c r="B650" s="2" t="s">
        <v>1579</v>
      </c>
      <c r="C650" s="24" t="s">
        <v>1528</v>
      </c>
      <c r="D650" s="22"/>
      <c r="E650" s="22"/>
      <c r="F650" s="247">
        <f t="shared" si="75"/>
        <v>1.1489655172413793</v>
      </c>
      <c r="G650" s="341">
        <v>28.97</v>
      </c>
      <c r="H650" s="89">
        <f t="shared" si="76"/>
        <v>33.32</v>
      </c>
      <c r="I650" s="19">
        <f t="shared" si="77"/>
        <v>36.65</v>
      </c>
      <c r="J650" s="210"/>
      <c r="K650" s="282">
        <f t="shared" si="74"/>
        <v>0</v>
      </c>
    </row>
    <row r="651" spans="1:11" ht="15">
      <c r="A651" s="328"/>
      <c r="B651" s="2" t="s">
        <v>1013</v>
      </c>
      <c r="C651" s="24" t="s">
        <v>293</v>
      </c>
      <c r="D651" s="22"/>
      <c r="E651" s="22"/>
      <c r="F651" s="247">
        <f t="shared" si="75"/>
        <v>1.0906896551724137</v>
      </c>
      <c r="G651" s="341">
        <v>27.5</v>
      </c>
      <c r="H651" s="89">
        <f t="shared" si="76"/>
        <v>31.63</v>
      </c>
      <c r="I651" s="19">
        <f t="shared" si="77"/>
        <v>34.79</v>
      </c>
      <c r="J651" s="210"/>
      <c r="K651" s="282">
        <f t="shared" si="74"/>
        <v>0</v>
      </c>
    </row>
    <row r="652" spans="1:11" ht="15">
      <c r="A652" s="328"/>
      <c r="B652" s="2" t="s">
        <v>1014</v>
      </c>
      <c r="C652" s="24" t="s">
        <v>349</v>
      </c>
      <c r="D652" s="22"/>
      <c r="E652" s="22"/>
      <c r="F652" s="247">
        <f t="shared" si="75"/>
        <v>1.1489655172413793</v>
      </c>
      <c r="G652" s="88">
        <v>28.97</v>
      </c>
      <c r="H652" s="89">
        <f t="shared" si="76"/>
        <v>33.32</v>
      </c>
      <c r="I652" s="19">
        <f t="shared" si="77"/>
        <v>36.65</v>
      </c>
      <c r="J652" s="210"/>
      <c r="K652" s="282">
        <f t="shared" si="74"/>
        <v>0</v>
      </c>
    </row>
    <row r="653" spans="1:11" ht="15">
      <c r="A653" s="328"/>
      <c r="B653" s="2" t="s">
        <v>1015</v>
      </c>
      <c r="C653" s="24" t="s">
        <v>350</v>
      </c>
      <c r="D653" s="22"/>
      <c r="E653" s="22"/>
      <c r="F653" s="247">
        <f t="shared" si="75"/>
        <v>1.2055172413793103</v>
      </c>
      <c r="G653" s="88">
        <v>30.4</v>
      </c>
      <c r="H653" s="89">
        <f t="shared" si="76"/>
        <v>34.96</v>
      </c>
      <c r="I653" s="19">
        <f t="shared" si="77"/>
        <v>38.46</v>
      </c>
      <c r="J653" s="210"/>
      <c r="K653" s="282">
        <f t="shared" si="74"/>
        <v>0</v>
      </c>
    </row>
    <row r="654" spans="1:11" ht="15">
      <c r="A654" s="328"/>
      <c r="B654" s="2" t="s">
        <v>1016</v>
      </c>
      <c r="C654" s="24" t="s">
        <v>295</v>
      </c>
      <c r="D654" s="22"/>
      <c r="E654" s="22"/>
      <c r="F654" s="247">
        <f t="shared" si="75"/>
        <v>1.206551724137931</v>
      </c>
      <c r="G654" s="88">
        <v>30.43</v>
      </c>
      <c r="H654" s="89">
        <f t="shared" si="76"/>
        <v>34.99</v>
      </c>
      <c r="I654" s="19">
        <f t="shared" si="77"/>
        <v>38.49</v>
      </c>
      <c r="J654" s="210"/>
      <c r="K654" s="282">
        <f t="shared" si="74"/>
        <v>0</v>
      </c>
    </row>
    <row r="655" spans="1:11" ht="15">
      <c r="A655" s="328"/>
      <c r="B655" s="2" t="s">
        <v>1017</v>
      </c>
      <c r="C655" s="24" t="s">
        <v>271</v>
      </c>
      <c r="D655" s="22"/>
      <c r="E655" s="22"/>
      <c r="F655" s="247">
        <f t="shared" si="75"/>
        <v>1.3251724137931034</v>
      </c>
      <c r="G655" s="88">
        <v>33.42</v>
      </c>
      <c r="H655" s="89">
        <f t="shared" si="76"/>
        <v>38.43</v>
      </c>
      <c r="I655" s="19">
        <f t="shared" si="77"/>
        <v>42.27</v>
      </c>
      <c r="J655" s="210"/>
      <c r="K655" s="282">
        <f t="shared" si="74"/>
        <v>0</v>
      </c>
    </row>
    <row r="656" spans="1:11" ht="15">
      <c r="A656" s="328"/>
      <c r="B656" s="2" t="s">
        <v>805</v>
      </c>
      <c r="C656" s="24" t="s">
        <v>296</v>
      </c>
      <c r="D656" s="22"/>
      <c r="E656" s="22"/>
      <c r="F656" s="247">
        <f t="shared" si="75"/>
        <v>1.4482758620689655</v>
      </c>
      <c r="G656" s="88">
        <v>36.52</v>
      </c>
      <c r="H656" s="89">
        <f t="shared" si="76"/>
        <v>42</v>
      </c>
      <c r="I656" s="19">
        <f t="shared" si="77"/>
        <v>46.2</v>
      </c>
      <c r="J656" s="210"/>
      <c r="K656" s="282">
        <f t="shared" si="74"/>
        <v>0</v>
      </c>
    </row>
    <row r="657" spans="1:11" ht="15">
      <c r="A657" s="328"/>
      <c r="B657" s="2" t="s">
        <v>841</v>
      </c>
      <c r="C657" s="24" t="s">
        <v>306</v>
      </c>
      <c r="D657" s="22"/>
      <c r="E657" s="22"/>
      <c r="F657" s="247">
        <f t="shared" si="75"/>
        <v>1.573103448275862</v>
      </c>
      <c r="G657" s="88">
        <v>39.67</v>
      </c>
      <c r="H657" s="89">
        <f t="shared" si="76"/>
        <v>45.62</v>
      </c>
      <c r="I657" s="19">
        <f t="shared" si="77"/>
        <v>50.18</v>
      </c>
      <c r="J657" s="210"/>
      <c r="K657" s="282">
        <f t="shared" si="74"/>
        <v>0</v>
      </c>
    </row>
    <row r="658" spans="1:11" ht="15.75" thickBot="1">
      <c r="A658" s="328"/>
      <c r="B658" s="2" t="s">
        <v>842</v>
      </c>
      <c r="C658" s="26" t="s">
        <v>308</v>
      </c>
      <c r="D658" s="74"/>
      <c r="E658" s="74"/>
      <c r="F658" s="248">
        <f>H658/A3</f>
        <v>1.696896551724138</v>
      </c>
      <c r="G658" s="90">
        <v>42.79</v>
      </c>
      <c r="H658" s="91">
        <f t="shared" si="76"/>
        <v>49.21</v>
      </c>
      <c r="I658" s="92">
        <f t="shared" si="77"/>
        <v>54.13</v>
      </c>
      <c r="J658" s="210"/>
      <c r="K658" s="282">
        <f t="shared" si="74"/>
        <v>0</v>
      </c>
    </row>
    <row r="659" spans="2:11" ht="15.75" thickBot="1">
      <c r="B659" s="2"/>
      <c r="C659" s="9"/>
      <c r="D659" s="22"/>
      <c r="E659" s="22"/>
      <c r="F659" s="247"/>
      <c r="G659" s="88"/>
      <c r="H659" s="89"/>
      <c r="I659" s="106"/>
      <c r="J659" s="210"/>
      <c r="K659" s="282"/>
    </row>
    <row r="660" spans="2:12" ht="47.25" customHeight="1" thickBot="1">
      <c r="B660" s="467" t="s">
        <v>401</v>
      </c>
      <c r="C660" s="477" t="s">
        <v>1717</v>
      </c>
      <c r="D660" s="478"/>
      <c r="E660" s="478"/>
      <c r="F660" s="478"/>
      <c r="G660" s="478"/>
      <c r="H660" s="478"/>
      <c r="I660" s="479"/>
      <c r="J660" s="210"/>
      <c r="K660" s="282"/>
      <c r="L660" s="376"/>
    </row>
    <row r="661" spans="2:11" ht="27.75" customHeight="1" thickTop="1">
      <c r="B661" s="467"/>
      <c r="C661" s="253" t="s">
        <v>1705</v>
      </c>
      <c r="D661" s="47"/>
      <c r="E661" s="47"/>
      <c r="F661" s="43" t="s">
        <v>1702</v>
      </c>
      <c r="G661" s="238" t="s">
        <v>1615</v>
      </c>
      <c r="H661" s="239" t="s">
        <v>1616</v>
      </c>
      <c r="I661" s="240" t="s">
        <v>1618</v>
      </c>
      <c r="J661" s="210"/>
      <c r="K661" s="282"/>
    </row>
    <row r="662" spans="2:11" ht="14.25" customHeight="1">
      <c r="B662" t="s">
        <v>1037</v>
      </c>
      <c r="C662" s="251" t="s">
        <v>1697</v>
      </c>
      <c r="D662" s="45"/>
      <c r="E662" s="45"/>
      <c r="F662" s="247">
        <f>H662/$A$3</f>
        <v>1.4767586206896552</v>
      </c>
      <c r="G662" s="3">
        <v>37.24</v>
      </c>
      <c r="H662" s="273">
        <f>G662*1.15</f>
        <v>42.826</v>
      </c>
      <c r="I662" s="257">
        <f>H662*1.1</f>
        <v>47.1086</v>
      </c>
      <c r="J662" s="210"/>
      <c r="K662" s="282">
        <f aca="true" t="shared" si="78" ref="K662:K671">J662*I662</f>
        <v>0</v>
      </c>
    </row>
    <row r="663" spans="2:11" ht="15" customHeight="1">
      <c r="B663" t="s">
        <v>1036</v>
      </c>
      <c r="C663" s="251" t="s">
        <v>1698</v>
      </c>
      <c r="D663" s="45"/>
      <c r="E663" s="45"/>
      <c r="F663" s="247">
        <f aca="true" t="shared" si="79" ref="F663:F670">H663/$A$3</f>
        <v>1.8903620689655172</v>
      </c>
      <c r="G663" s="3">
        <v>47.67</v>
      </c>
      <c r="H663" s="273">
        <f aca="true" t="shared" si="80" ref="H663:H671">G663*1.15</f>
        <v>54.820499999999996</v>
      </c>
      <c r="I663" s="257">
        <f aca="true" t="shared" si="81" ref="I663:I671">H663*1.1</f>
        <v>60.30255</v>
      </c>
      <c r="J663" s="210"/>
      <c r="K663" s="282">
        <f t="shared" si="78"/>
        <v>0</v>
      </c>
    </row>
    <row r="664" spans="2:11" ht="15">
      <c r="B664" t="s">
        <v>1035</v>
      </c>
      <c r="C664" s="251" t="s">
        <v>865</v>
      </c>
      <c r="D664" s="45"/>
      <c r="E664" s="45"/>
      <c r="F664" s="247">
        <f t="shared" si="79"/>
        <v>2.385258620689655</v>
      </c>
      <c r="G664" s="3">
        <v>60.15</v>
      </c>
      <c r="H664" s="273">
        <f t="shared" si="80"/>
        <v>69.1725</v>
      </c>
      <c r="I664" s="257">
        <f t="shared" si="81"/>
        <v>76.08975000000001</v>
      </c>
      <c r="J664" s="210"/>
      <c r="K664" s="282">
        <f t="shared" si="78"/>
        <v>0</v>
      </c>
    </row>
    <row r="665" spans="2:11" ht="15">
      <c r="B665" t="s">
        <v>150</v>
      </c>
      <c r="C665" s="251" t="s">
        <v>1794</v>
      </c>
      <c r="D665" s="45"/>
      <c r="E665" s="45"/>
      <c r="F665" s="247">
        <f t="shared" si="79"/>
        <v>2.9519310344827585</v>
      </c>
      <c r="G665" s="36">
        <v>74.44</v>
      </c>
      <c r="H665" s="273">
        <f t="shared" si="80"/>
        <v>85.606</v>
      </c>
      <c r="I665" s="257">
        <f t="shared" si="81"/>
        <v>94.1666</v>
      </c>
      <c r="J665" s="210"/>
      <c r="K665" s="282">
        <f t="shared" si="78"/>
        <v>0</v>
      </c>
    </row>
    <row r="666" spans="2:11" ht="15">
      <c r="B666" t="s">
        <v>151</v>
      </c>
      <c r="C666" s="251" t="s">
        <v>1795</v>
      </c>
      <c r="D666" s="45"/>
      <c r="E666" s="45"/>
      <c r="F666" s="247">
        <f t="shared" si="79"/>
        <v>3.6236896551724134</v>
      </c>
      <c r="G666" s="36">
        <v>91.38</v>
      </c>
      <c r="H666" s="273">
        <f t="shared" si="80"/>
        <v>105.08699999999999</v>
      </c>
      <c r="I666" s="257">
        <f t="shared" si="81"/>
        <v>115.5957</v>
      </c>
      <c r="J666" s="210"/>
      <c r="K666" s="282">
        <f t="shared" si="78"/>
        <v>0</v>
      </c>
    </row>
    <row r="667" spans="2:11" ht="15">
      <c r="B667" t="s">
        <v>152</v>
      </c>
      <c r="C667" s="251" t="s">
        <v>1796</v>
      </c>
      <c r="D667" s="45"/>
      <c r="E667" s="45"/>
      <c r="F667" s="247">
        <f t="shared" si="79"/>
        <v>4.548844827586207</v>
      </c>
      <c r="G667" s="36">
        <v>114.71</v>
      </c>
      <c r="H667" s="273">
        <f t="shared" si="80"/>
        <v>131.91649999999998</v>
      </c>
      <c r="I667" s="257">
        <f t="shared" si="81"/>
        <v>145.10815</v>
      </c>
      <c r="J667" s="210"/>
      <c r="K667" s="282">
        <f t="shared" si="78"/>
        <v>0</v>
      </c>
    </row>
    <row r="668" spans="2:11" ht="15">
      <c r="B668" t="s">
        <v>153</v>
      </c>
      <c r="C668" s="251" t="s">
        <v>1797</v>
      </c>
      <c r="D668" s="45"/>
      <c r="E668" s="45"/>
      <c r="F668" s="247">
        <f t="shared" si="79"/>
        <v>5.379620689655172</v>
      </c>
      <c r="G668" s="36">
        <v>135.66</v>
      </c>
      <c r="H668" s="273">
        <f t="shared" si="80"/>
        <v>156.009</v>
      </c>
      <c r="I668" s="257">
        <f t="shared" si="81"/>
        <v>171.6099</v>
      </c>
      <c r="J668" s="210"/>
      <c r="K668" s="282">
        <f t="shared" si="78"/>
        <v>0</v>
      </c>
    </row>
    <row r="669" spans="2:15" ht="15">
      <c r="B669" t="s">
        <v>154</v>
      </c>
      <c r="C669" s="251" t="s">
        <v>1809</v>
      </c>
      <c r="D669" s="45"/>
      <c r="E669" s="45"/>
      <c r="F669" s="247">
        <f t="shared" si="79"/>
        <v>6.448327586206896</v>
      </c>
      <c r="G669" s="36">
        <v>162.61</v>
      </c>
      <c r="H669" s="273">
        <f t="shared" si="80"/>
        <v>187.0015</v>
      </c>
      <c r="I669" s="257">
        <f t="shared" si="81"/>
        <v>205.70165</v>
      </c>
      <c r="J669" s="210"/>
      <c r="K669" s="282">
        <f t="shared" si="78"/>
        <v>0</v>
      </c>
      <c r="L669" s="154"/>
      <c r="M669" s="155"/>
      <c r="N669" s="154"/>
      <c r="O669" s="154"/>
    </row>
    <row r="670" spans="2:15" ht="15">
      <c r="B670" t="s">
        <v>155</v>
      </c>
      <c r="C670" s="251" t="s">
        <v>1810</v>
      </c>
      <c r="D670" s="45"/>
      <c r="E670" s="45"/>
      <c r="F670" s="247">
        <f t="shared" si="79"/>
        <v>7.5785</v>
      </c>
      <c r="G670" s="36">
        <v>191.11</v>
      </c>
      <c r="H670" s="273">
        <f t="shared" si="80"/>
        <v>219.7765</v>
      </c>
      <c r="I670" s="257">
        <f t="shared" si="81"/>
        <v>241.75415</v>
      </c>
      <c r="J670" s="210"/>
      <c r="K670" s="282">
        <f t="shared" si="78"/>
        <v>0</v>
      </c>
      <c r="L670" s="154"/>
      <c r="M670" s="155"/>
      <c r="N670" s="154"/>
      <c r="O670" s="154"/>
    </row>
    <row r="671" spans="2:15" ht="15.75" thickBot="1">
      <c r="B671" t="s">
        <v>156</v>
      </c>
      <c r="C671" s="252" t="s">
        <v>1811</v>
      </c>
      <c r="D671" s="46"/>
      <c r="E671" s="46"/>
      <c r="F671" s="248">
        <f>H671/A3</f>
        <v>8.791948275862069</v>
      </c>
      <c r="G671" s="31">
        <v>221.71</v>
      </c>
      <c r="H671" s="275">
        <f t="shared" si="80"/>
        <v>254.9665</v>
      </c>
      <c r="I671" s="258">
        <f t="shared" si="81"/>
        <v>280.46315000000004</v>
      </c>
      <c r="J671" s="210"/>
      <c r="K671" s="282">
        <f t="shared" si="78"/>
        <v>0</v>
      </c>
      <c r="L671" s="154"/>
      <c r="M671" s="155"/>
      <c r="N671" s="154"/>
      <c r="O671" s="154"/>
    </row>
    <row r="672" spans="3:11" ht="15.75" thickBot="1">
      <c r="C672" s="16"/>
      <c r="D672" s="16"/>
      <c r="E672" s="16"/>
      <c r="F672" s="16"/>
      <c r="G672" s="17"/>
      <c r="H672" s="17"/>
      <c r="I672" s="18"/>
      <c r="J672" s="210"/>
      <c r="K672" s="282"/>
    </row>
    <row r="673" spans="3:11" ht="15.75" hidden="1" thickBot="1">
      <c r="C673" s="16"/>
      <c r="D673" s="16"/>
      <c r="E673" s="16"/>
      <c r="F673" s="16"/>
      <c r="G673" s="17"/>
      <c r="H673" s="17"/>
      <c r="I673" s="18"/>
      <c r="J673" s="210"/>
      <c r="K673" s="282"/>
    </row>
    <row r="674" spans="3:11" ht="15.75" hidden="1" thickBot="1">
      <c r="C674" s="16"/>
      <c r="D674" s="16"/>
      <c r="E674" s="16"/>
      <c r="F674" s="16"/>
      <c r="G674" s="17"/>
      <c r="H674" s="17"/>
      <c r="I674" s="18"/>
      <c r="J674" s="210"/>
      <c r="K674" s="282"/>
    </row>
    <row r="675" spans="2:12" ht="23.25" customHeight="1" thickBot="1">
      <c r="B675" s="531" t="s">
        <v>1292</v>
      </c>
      <c r="C675" s="477" t="s">
        <v>1038</v>
      </c>
      <c r="D675" s="478"/>
      <c r="E675" s="478"/>
      <c r="F675" s="478"/>
      <c r="G675" s="478"/>
      <c r="H675" s="478"/>
      <c r="I675" s="479"/>
      <c r="J675" s="210"/>
      <c r="K675" s="282"/>
      <c r="L675" s="376"/>
    </row>
    <row r="676" spans="2:11" ht="39.75" thickTop="1">
      <c r="B676" s="531"/>
      <c r="C676" s="40" t="s">
        <v>1719</v>
      </c>
      <c r="D676" s="126" t="s">
        <v>1285</v>
      </c>
      <c r="E676" s="126"/>
      <c r="F676" s="43" t="s">
        <v>1702</v>
      </c>
      <c r="G676" s="238" t="s">
        <v>1615</v>
      </c>
      <c r="H676" s="239" t="s">
        <v>1616</v>
      </c>
      <c r="I676" s="240" t="s">
        <v>1618</v>
      </c>
      <c r="J676" s="210"/>
      <c r="K676" s="282"/>
    </row>
    <row r="677" spans="2:11" ht="15">
      <c r="B677" t="s">
        <v>1293</v>
      </c>
      <c r="C677" s="40" t="s">
        <v>296</v>
      </c>
      <c r="D677" s="127" t="s">
        <v>1286</v>
      </c>
      <c r="E677" s="127"/>
      <c r="F677" s="247">
        <f>H677/$A$3</f>
        <v>1.1936206896551724</v>
      </c>
      <c r="G677" s="34">
        <v>30.1</v>
      </c>
      <c r="H677" s="129">
        <f aca="true" t="shared" si="82" ref="H677:H682">G677*1.15</f>
        <v>34.615</v>
      </c>
      <c r="I677" s="257">
        <f aca="true" t="shared" si="83" ref="I677:I682">H677*1.1</f>
        <v>38.0765</v>
      </c>
      <c r="J677" s="210"/>
      <c r="K677" s="282">
        <f aca="true" t="shared" si="84" ref="K677:K682">J677*I677</f>
        <v>0</v>
      </c>
    </row>
    <row r="678" spans="2:11" ht="15">
      <c r="B678" t="s">
        <v>1294</v>
      </c>
      <c r="C678" s="40" t="s">
        <v>318</v>
      </c>
      <c r="D678" s="127" t="s">
        <v>1287</v>
      </c>
      <c r="E678" s="127"/>
      <c r="F678" s="247">
        <f>H678/$A$3</f>
        <v>1.2800689655172415</v>
      </c>
      <c r="G678" s="34">
        <v>32.28</v>
      </c>
      <c r="H678" s="129">
        <f t="shared" si="82"/>
        <v>37.122</v>
      </c>
      <c r="I678" s="257">
        <f t="shared" si="83"/>
        <v>40.8342</v>
      </c>
      <c r="J678" s="210"/>
      <c r="K678" s="282">
        <f t="shared" si="84"/>
        <v>0</v>
      </c>
    </row>
    <row r="679" spans="2:11" ht="15">
      <c r="B679" t="s">
        <v>1295</v>
      </c>
      <c r="C679" s="40" t="s">
        <v>332</v>
      </c>
      <c r="D679" s="127" t="s">
        <v>1288</v>
      </c>
      <c r="E679" s="127"/>
      <c r="F679" s="247">
        <f>H679/$A$3</f>
        <v>1.3784137931034481</v>
      </c>
      <c r="G679" s="34">
        <v>34.76</v>
      </c>
      <c r="H679" s="129">
        <f t="shared" si="82"/>
        <v>39.974</v>
      </c>
      <c r="I679" s="257">
        <f t="shared" si="83"/>
        <v>43.9714</v>
      </c>
      <c r="J679" s="210"/>
      <c r="K679" s="282">
        <f t="shared" si="84"/>
        <v>0</v>
      </c>
    </row>
    <row r="680" spans="2:11" ht="15">
      <c r="B680" t="s">
        <v>1296</v>
      </c>
      <c r="C680" s="40" t="s">
        <v>339</v>
      </c>
      <c r="D680" s="127" t="s">
        <v>1289</v>
      </c>
      <c r="E680" s="127"/>
      <c r="F680" s="247">
        <f>H680/$A$3</f>
        <v>1.4767586206896552</v>
      </c>
      <c r="G680" s="34">
        <v>37.24</v>
      </c>
      <c r="H680" s="129">
        <f t="shared" si="82"/>
        <v>42.826</v>
      </c>
      <c r="I680" s="257">
        <f t="shared" si="83"/>
        <v>47.1086</v>
      </c>
      <c r="J680" s="210"/>
      <c r="K680" s="282">
        <f t="shared" si="84"/>
        <v>0</v>
      </c>
    </row>
    <row r="681" spans="2:11" ht="15">
      <c r="B681" t="s">
        <v>1297</v>
      </c>
      <c r="C681" s="40" t="s">
        <v>267</v>
      </c>
      <c r="D681" s="127" t="s">
        <v>1290</v>
      </c>
      <c r="E681" s="127"/>
      <c r="F681" s="247">
        <f>H681/$A$3</f>
        <v>1.575103448275862</v>
      </c>
      <c r="G681" s="34">
        <v>39.72</v>
      </c>
      <c r="H681" s="129">
        <f t="shared" si="82"/>
        <v>45.678</v>
      </c>
      <c r="I681" s="257">
        <f t="shared" si="83"/>
        <v>50.2458</v>
      </c>
      <c r="J681" s="210"/>
      <c r="K681" s="282">
        <f t="shared" si="84"/>
        <v>0</v>
      </c>
    </row>
    <row r="682" spans="2:11" ht="15.75" thickBot="1">
      <c r="B682" t="s">
        <v>1298</v>
      </c>
      <c r="C682" s="41" t="s">
        <v>351</v>
      </c>
      <c r="D682" s="128" t="s">
        <v>1291</v>
      </c>
      <c r="E682" s="128"/>
      <c r="F682" s="248">
        <f>H682/A3</f>
        <v>1.673448275862069</v>
      </c>
      <c r="G682" s="98">
        <v>42.2</v>
      </c>
      <c r="H682" s="130">
        <f t="shared" si="82"/>
        <v>48.53</v>
      </c>
      <c r="I682" s="258">
        <f t="shared" si="83"/>
        <v>53.383</v>
      </c>
      <c r="J682" s="210"/>
      <c r="K682" s="282">
        <f t="shared" si="84"/>
        <v>0</v>
      </c>
    </row>
    <row r="683" spans="3:11" ht="15">
      <c r="C683" s="16"/>
      <c r="D683" s="16"/>
      <c r="E683" s="16"/>
      <c r="F683" s="16"/>
      <c r="G683" s="17"/>
      <c r="H683" s="17"/>
      <c r="I683" s="18"/>
      <c r="J683" s="210"/>
      <c r="K683" s="282"/>
    </row>
    <row r="684" spans="3:11" ht="15.75" thickBot="1">
      <c r="C684" s="16"/>
      <c r="D684" s="16"/>
      <c r="E684" s="16"/>
      <c r="F684" s="16"/>
      <c r="G684" s="17"/>
      <c r="H684" s="17"/>
      <c r="I684" s="18"/>
      <c r="J684" s="210"/>
      <c r="K684" s="282"/>
    </row>
    <row r="685" spans="3:11" ht="59.25" customHeight="1" thickBot="1">
      <c r="C685" s="519" t="s">
        <v>649</v>
      </c>
      <c r="D685" s="520"/>
      <c r="E685" s="520"/>
      <c r="F685" s="520"/>
      <c r="G685" s="520"/>
      <c r="H685" s="520"/>
      <c r="I685" s="521"/>
      <c r="J685" s="210"/>
      <c r="K685" s="282"/>
    </row>
    <row r="686" spans="3:11" ht="28.5">
      <c r="C686" s="354"/>
      <c r="D686" s="355"/>
      <c r="E686" s="355"/>
      <c r="F686" s="356" t="s">
        <v>1702</v>
      </c>
      <c r="G686" s="357" t="s">
        <v>1615</v>
      </c>
      <c r="H686" s="358" t="s">
        <v>1616</v>
      </c>
      <c r="I686" s="359" t="s">
        <v>1618</v>
      </c>
      <c r="J686" s="210"/>
      <c r="K686" s="282"/>
    </row>
    <row r="687" spans="3:12" ht="15" customHeight="1">
      <c r="C687" s="516" t="s">
        <v>1721</v>
      </c>
      <c r="D687" s="517"/>
      <c r="E687" s="517"/>
      <c r="F687" s="517"/>
      <c r="G687" s="517"/>
      <c r="H687" s="517"/>
      <c r="I687" s="518"/>
      <c r="J687" s="210"/>
      <c r="K687" s="282"/>
      <c r="L687" s="376" t="s">
        <v>1881</v>
      </c>
    </row>
    <row r="688" spans="2:12" ht="15">
      <c r="B688" t="s">
        <v>2017</v>
      </c>
      <c r="C688" s="353" t="s">
        <v>1720</v>
      </c>
      <c r="D688" s="269" t="s">
        <v>1725</v>
      </c>
      <c r="E688" s="269"/>
      <c r="F688" s="247">
        <f aca="true" t="shared" si="85" ref="F688:F697">H688/$A$3</f>
        <v>0.4988620689655172</v>
      </c>
      <c r="G688" s="155">
        <v>12.58</v>
      </c>
      <c r="H688" s="129">
        <f aca="true" t="shared" si="86" ref="H688:H697">G688*1.15</f>
        <v>14.466999999999999</v>
      </c>
      <c r="I688" s="257">
        <f aca="true" t="shared" si="87" ref="I688:I697">H688*1.1</f>
        <v>15.9137</v>
      </c>
      <c r="J688" s="210"/>
      <c r="K688" s="282">
        <f aca="true" t="shared" si="88" ref="K688:K697">J688*I688</f>
        <v>0</v>
      </c>
      <c r="L688" s="376" t="s">
        <v>1880</v>
      </c>
    </row>
    <row r="689" spans="2:11" ht="15">
      <c r="B689" t="s">
        <v>2018</v>
      </c>
      <c r="C689" s="353" t="s">
        <v>1722</v>
      </c>
      <c r="D689" s="269" t="s">
        <v>1725</v>
      </c>
      <c r="E689" s="269"/>
      <c r="F689" s="247">
        <f t="shared" si="85"/>
        <v>0.7808103448275862</v>
      </c>
      <c r="G689" s="155">
        <v>19.69</v>
      </c>
      <c r="H689" s="129">
        <f t="shared" si="86"/>
        <v>22.6435</v>
      </c>
      <c r="I689" s="257">
        <f t="shared" si="87"/>
        <v>24.90785</v>
      </c>
      <c r="J689" s="210"/>
      <c r="K689" s="282">
        <f t="shared" si="88"/>
        <v>0</v>
      </c>
    </row>
    <row r="690" spans="2:11" ht="15">
      <c r="B690" t="s">
        <v>2019</v>
      </c>
      <c r="C690" s="353" t="s">
        <v>1723</v>
      </c>
      <c r="D690" s="269" t="s">
        <v>1725</v>
      </c>
      <c r="E690" s="269"/>
      <c r="F690" s="247">
        <f t="shared" si="85"/>
        <v>0.9755172413793103</v>
      </c>
      <c r="G690" s="155">
        <v>24.6</v>
      </c>
      <c r="H690" s="129">
        <f t="shared" si="86"/>
        <v>28.29</v>
      </c>
      <c r="I690" s="257">
        <f t="shared" si="87"/>
        <v>31.119000000000003</v>
      </c>
      <c r="J690" s="210"/>
      <c r="K690" s="282">
        <f t="shared" si="88"/>
        <v>0</v>
      </c>
    </row>
    <row r="691" spans="3:12" ht="15">
      <c r="C691" s="353" t="s">
        <v>1724</v>
      </c>
      <c r="D691" s="269" t="s">
        <v>1725</v>
      </c>
      <c r="E691" s="269"/>
      <c r="F691" s="247">
        <f t="shared" si="85"/>
        <v>0.27758620689655167</v>
      </c>
      <c r="G691" s="155">
        <v>7</v>
      </c>
      <c r="H691" s="129">
        <f t="shared" si="86"/>
        <v>8.049999999999999</v>
      </c>
      <c r="I691" s="257">
        <f t="shared" si="87"/>
        <v>8.855</v>
      </c>
      <c r="J691" s="210"/>
      <c r="K691" s="282">
        <f t="shared" si="88"/>
        <v>0</v>
      </c>
      <c r="L691" s="376" t="s">
        <v>1880</v>
      </c>
    </row>
    <row r="692" spans="3:12" ht="15">
      <c r="C692" s="353" t="s">
        <v>764</v>
      </c>
      <c r="D692" s="269"/>
      <c r="E692" s="269"/>
      <c r="F692" s="247">
        <f t="shared" si="85"/>
        <v>1.4049827586206896</v>
      </c>
      <c r="G692" s="155">
        <v>35.43</v>
      </c>
      <c r="H692" s="129">
        <f t="shared" si="86"/>
        <v>40.744499999999995</v>
      </c>
      <c r="I692" s="257">
        <f t="shared" si="87"/>
        <v>44.81895</v>
      </c>
      <c r="J692" s="210"/>
      <c r="K692" s="282">
        <f t="shared" si="88"/>
        <v>0</v>
      </c>
      <c r="L692" s="376"/>
    </row>
    <row r="693" spans="3:12" ht="15">
      <c r="C693" s="353" t="s">
        <v>1401</v>
      </c>
      <c r="D693" s="269"/>
      <c r="E693" s="269"/>
      <c r="F693" s="247">
        <f t="shared" si="85"/>
        <v>0.20263793103448277</v>
      </c>
      <c r="G693" s="155">
        <v>5.11</v>
      </c>
      <c r="H693" s="129">
        <f t="shared" si="86"/>
        <v>5.8765</v>
      </c>
      <c r="I693" s="257">
        <f t="shared" si="87"/>
        <v>6.464150000000001</v>
      </c>
      <c r="J693" s="210"/>
      <c r="K693" s="282">
        <f t="shared" si="88"/>
        <v>0</v>
      </c>
      <c r="L693" s="376"/>
    </row>
    <row r="694" spans="3:12" ht="15">
      <c r="C694" s="353" t="s">
        <v>2021</v>
      </c>
      <c r="D694" s="269" t="s">
        <v>2022</v>
      </c>
      <c r="E694" s="269" t="s">
        <v>16</v>
      </c>
      <c r="F694" s="247">
        <f t="shared" si="85"/>
        <v>1.4113275862068966</v>
      </c>
      <c r="G694" s="155">
        <v>35.59</v>
      </c>
      <c r="H694" s="129">
        <f t="shared" si="86"/>
        <v>40.9285</v>
      </c>
      <c r="I694" s="257">
        <f t="shared" si="87"/>
        <v>45.021350000000005</v>
      </c>
      <c r="J694" s="210"/>
      <c r="K694" s="282">
        <f t="shared" si="88"/>
        <v>0</v>
      </c>
      <c r="L694" s="376"/>
    </row>
    <row r="695" spans="3:12" ht="15">
      <c r="C695" s="308" t="s">
        <v>2041</v>
      </c>
      <c r="D695" s="269" t="s">
        <v>2042</v>
      </c>
      <c r="E695" s="269"/>
      <c r="F695" s="247">
        <f t="shared" si="85"/>
        <v>0.40131034482758615</v>
      </c>
      <c r="G695" s="155">
        <v>10.12</v>
      </c>
      <c r="H695" s="129">
        <f t="shared" si="86"/>
        <v>11.637999999999998</v>
      </c>
      <c r="I695" s="257">
        <f t="shared" si="87"/>
        <v>12.801799999999998</v>
      </c>
      <c r="J695" s="210"/>
      <c r="K695" s="282">
        <f t="shared" si="88"/>
        <v>0</v>
      </c>
      <c r="L695" s="376"/>
    </row>
    <row r="696" spans="3:12" ht="15">
      <c r="C696" s="308" t="s">
        <v>2041</v>
      </c>
      <c r="D696" s="269" t="s">
        <v>2043</v>
      </c>
      <c r="E696" s="269"/>
      <c r="F696" s="247">
        <f t="shared" si="85"/>
        <v>1.0361896551724137</v>
      </c>
      <c r="G696" s="155">
        <v>26.13</v>
      </c>
      <c r="H696" s="129">
        <f t="shared" si="86"/>
        <v>30.049499999999995</v>
      </c>
      <c r="I696" s="257">
        <f t="shared" si="87"/>
        <v>33.054449999999996</v>
      </c>
      <c r="J696" s="210"/>
      <c r="K696" s="282">
        <f t="shared" si="88"/>
        <v>0</v>
      </c>
      <c r="L696" s="376"/>
    </row>
    <row r="697" spans="3:12" ht="15">
      <c r="C697" s="308" t="s">
        <v>2041</v>
      </c>
      <c r="D697" s="269" t="s">
        <v>2044</v>
      </c>
      <c r="E697" s="269"/>
      <c r="F697" s="247">
        <f t="shared" si="85"/>
        <v>2.087448275862069</v>
      </c>
      <c r="G697" s="155">
        <v>52.64</v>
      </c>
      <c r="H697" s="129">
        <f t="shared" si="86"/>
        <v>60.535999999999994</v>
      </c>
      <c r="I697" s="257">
        <f t="shared" si="87"/>
        <v>66.5896</v>
      </c>
      <c r="J697" s="210"/>
      <c r="K697" s="282">
        <f t="shared" si="88"/>
        <v>0</v>
      </c>
      <c r="L697" s="376"/>
    </row>
    <row r="698" spans="2:12" ht="15" customHeight="1">
      <c r="B698" s="84" t="s">
        <v>404</v>
      </c>
      <c r="C698" s="516" t="s">
        <v>1812</v>
      </c>
      <c r="D698" s="517"/>
      <c r="E698" s="517"/>
      <c r="F698" s="517"/>
      <c r="G698" s="517"/>
      <c r="H698" s="517"/>
      <c r="I698" s="518"/>
      <c r="J698" s="210"/>
      <c r="K698" s="282"/>
      <c r="L698" s="376" t="s">
        <v>1879</v>
      </c>
    </row>
    <row r="699" spans="2:11" ht="15">
      <c r="B699" t="s">
        <v>587</v>
      </c>
      <c r="C699" s="14" t="s">
        <v>273</v>
      </c>
      <c r="D699" s="269" t="s">
        <v>1725</v>
      </c>
      <c r="E699" s="269"/>
      <c r="F699" s="247">
        <f>H699/$A$3</f>
        <v>1.7047758620689655</v>
      </c>
      <c r="G699" s="155">
        <v>42.99</v>
      </c>
      <c r="H699" s="129">
        <f>G699*1.15</f>
        <v>49.4385</v>
      </c>
      <c r="I699" s="257">
        <f>H699*1.1</f>
        <v>54.38235</v>
      </c>
      <c r="J699" s="210"/>
      <c r="K699" s="282">
        <f>J699*I699</f>
        <v>0</v>
      </c>
    </row>
    <row r="700" spans="2:11" ht="15">
      <c r="B700" t="s">
        <v>633</v>
      </c>
      <c r="C700" s="14" t="s">
        <v>274</v>
      </c>
      <c r="D700" s="269" t="s">
        <v>1725</v>
      </c>
      <c r="E700" s="269"/>
      <c r="F700" s="247">
        <f>H700/$A$3</f>
        <v>2.241706896551724</v>
      </c>
      <c r="G700" s="155">
        <v>56.53</v>
      </c>
      <c r="H700" s="129">
        <f>G700*1.15</f>
        <v>65.0095</v>
      </c>
      <c r="I700" s="257">
        <f>H700*1.1</f>
        <v>71.51045</v>
      </c>
      <c r="J700" s="210"/>
      <c r="K700" s="282">
        <f>J700*I700</f>
        <v>0</v>
      </c>
    </row>
    <row r="701" spans="2:11" ht="15">
      <c r="B701" t="s">
        <v>634</v>
      </c>
      <c r="C701" s="14" t="s">
        <v>275</v>
      </c>
      <c r="D701" s="269" t="s">
        <v>1725</v>
      </c>
      <c r="E701" s="269"/>
      <c r="F701" s="247">
        <f>H701/$A$3</f>
        <v>2.9586724137931033</v>
      </c>
      <c r="G701" s="155">
        <v>74.61</v>
      </c>
      <c r="H701" s="129">
        <f>G701*1.15</f>
        <v>85.80149999999999</v>
      </c>
      <c r="I701" s="257">
        <f>H701*1.1</f>
        <v>94.38165</v>
      </c>
      <c r="J701" s="210"/>
      <c r="K701" s="282">
        <f>J701*I701</f>
        <v>0</v>
      </c>
    </row>
    <row r="702" spans="3:12" ht="14.25" customHeight="1">
      <c r="C702" s="590" t="s">
        <v>1956</v>
      </c>
      <c r="D702" s="591"/>
      <c r="E702" s="591"/>
      <c r="F702" s="591"/>
      <c r="G702" s="591"/>
      <c r="H702" s="591"/>
      <c r="I702" s="592"/>
      <c r="J702" s="210"/>
      <c r="K702" s="282"/>
      <c r="L702" s="376" t="s">
        <v>1877</v>
      </c>
    </row>
    <row r="703" spans="2:11" ht="15">
      <c r="B703" t="s">
        <v>635</v>
      </c>
      <c r="C703" s="14" t="s">
        <v>255</v>
      </c>
      <c r="D703" s="269" t="s">
        <v>1725</v>
      </c>
      <c r="E703" s="269"/>
      <c r="F703" s="247">
        <f>H703/$A$3</f>
        <v>1.368103448275862</v>
      </c>
      <c r="G703" s="155">
        <v>34.5</v>
      </c>
      <c r="H703" s="129">
        <f>G703*1.15</f>
        <v>39.675</v>
      </c>
      <c r="I703" s="257">
        <f>H703*1.1</f>
        <v>43.6425</v>
      </c>
      <c r="J703" s="210"/>
      <c r="K703" s="282">
        <f>J703*I703</f>
        <v>0</v>
      </c>
    </row>
    <row r="704" spans="2:11" ht="15" customHeight="1">
      <c r="B704" t="s">
        <v>636</v>
      </c>
      <c r="C704" s="14" t="s">
        <v>256</v>
      </c>
      <c r="D704" s="269" t="s">
        <v>1725</v>
      </c>
      <c r="E704" s="269"/>
      <c r="F704" s="247">
        <f>H704/$A$3</f>
        <v>1.7852758620689655</v>
      </c>
      <c r="G704" s="155">
        <v>45.02</v>
      </c>
      <c r="H704" s="129">
        <f>G704*1.15</f>
        <v>51.772999999999996</v>
      </c>
      <c r="I704" s="257">
        <f>H704*1.1</f>
        <v>56.9503</v>
      </c>
      <c r="J704" s="210"/>
      <c r="K704" s="282">
        <f>J704*I704</f>
        <v>0</v>
      </c>
    </row>
    <row r="705" spans="2:11" ht="15">
      <c r="B705" t="s">
        <v>637</v>
      </c>
      <c r="C705" s="14" t="s">
        <v>257</v>
      </c>
      <c r="D705" s="269" t="s">
        <v>1725</v>
      </c>
      <c r="E705" s="269"/>
      <c r="F705" s="247">
        <f>H705/$A$3</f>
        <v>2.6303275862068967</v>
      </c>
      <c r="G705" s="155">
        <v>66.33</v>
      </c>
      <c r="H705" s="129">
        <f>G705*1.15</f>
        <v>76.2795</v>
      </c>
      <c r="I705" s="257">
        <f>H705*1.1</f>
        <v>83.90745000000001</v>
      </c>
      <c r="J705" s="210"/>
      <c r="K705" s="282">
        <f>J705*I705</f>
        <v>0</v>
      </c>
    </row>
    <row r="706" spans="2:11" ht="15">
      <c r="B706" t="s">
        <v>638</v>
      </c>
      <c r="C706" s="14" t="s">
        <v>258</v>
      </c>
      <c r="D706" s="269" t="s">
        <v>1725</v>
      </c>
      <c r="E706" s="269"/>
      <c r="F706" s="247">
        <f>H706/$A$3</f>
        <v>4.272448275862068</v>
      </c>
      <c r="G706" s="155">
        <v>107.74</v>
      </c>
      <c r="H706" s="129">
        <f>G706*1.15</f>
        <v>123.90099999999998</v>
      </c>
      <c r="I706" s="257">
        <f>H706*1.1</f>
        <v>136.2911</v>
      </c>
      <c r="J706" s="210"/>
      <c r="K706" s="282">
        <f>J706*I706</f>
        <v>0</v>
      </c>
    </row>
    <row r="707" spans="3:12" ht="14.25" customHeight="1">
      <c r="C707" s="516" t="s">
        <v>1813</v>
      </c>
      <c r="D707" s="517"/>
      <c r="E707" s="517"/>
      <c r="F707" s="517"/>
      <c r="G707" s="517"/>
      <c r="H707" s="517"/>
      <c r="I707" s="518"/>
      <c r="J707" s="210"/>
      <c r="K707" s="282"/>
      <c r="L707" s="376"/>
    </row>
    <row r="708" spans="2:11" ht="15">
      <c r="B708" t="s">
        <v>1083</v>
      </c>
      <c r="C708" s="14" t="s">
        <v>648</v>
      </c>
      <c r="D708" s="269" t="s">
        <v>1726</v>
      </c>
      <c r="E708" s="269"/>
      <c r="F708" s="247">
        <f>H708/A3</f>
        <v>2.2060172413793104</v>
      </c>
      <c r="G708" s="155">
        <v>55.63</v>
      </c>
      <c r="H708" s="129">
        <f>G708*1.15</f>
        <v>63.9745</v>
      </c>
      <c r="I708" s="257">
        <f>H708*1.1</f>
        <v>70.37195</v>
      </c>
      <c r="J708" s="210"/>
      <c r="K708" s="282">
        <f>J708*I708</f>
        <v>0</v>
      </c>
    </row>
    <row r="709" spans="3:12" ht="14.25" customHeight="1">
      <c r="C709" s="590" t="s">
        <v>1814</v>
      </c>
      <c r="D709" s="591"/>
      <c r="E709" s="591"/>
      <c r="F709" s="591"/>
      <c r="G709" s="591"/>
      <c r="H709" s="591"/>
      <c r="I709" s="592"/>
      <c r="J709" s="210"/>
      <c r="K709" s="282"/>
      <c r="L709" s="376" t="s">
        <v>1878</v>
      </c>
    </row>
    <row r="710" spans="2:11" ht="15">
      <c r="B710" t="s">
        <v>588</v>
      </c>
      <c r="C710" s="14" t="s">
        <v>259</v>
      </c>
      <c r="D710" s="269" t="s">
        <v>1725</v>
      </c>
      <c r="E710" s="269"/>
      <c r="F710" s="247">
        <f>H710/$A$3</f>
        <v>1.696051724137931</v>
      </c>
      <c r="G710" s="155">
        <v>42.77</v>
      </c>
      <c r="H710" s="129">
        <f>G710*1.15</f>
        <v>49.1855</v>
      </c>
      <c r="I710" s="257">
        <f>H710*1.1</f>
        <v>54.10405</v>
      </c>
      <c r="J710" s="210"/>
      <c r="K710" s="282">
        <f>J710*I710</f>
        <v>0</v>
      </c>
    </row>
    <row r="711" spans="2:11" ht="15">
      <c r="B711" t="s">
        <v>639</v>
      </c>
      <c r="C711" s="14" t="s">
        <v>260</v>
      </c>
      <c r="D711" s="269" t="s">
        <v>1725</v>
      </c>
      <c r="E711" s="269"/>
      <c r="F711" s="247">
        <f>H711/$A$3</f>
        <v>2.462982758620689</v>
      </c>
      <c r="G711" s="155">
        <v>62.11</v>
      </c>
      <c r="H711" s="129">
        <f>G711*1.15</f>
        <v>71.42649999999999</v>
      </c>
      <c r="I711" s="257">
        <f>H711*1.1</f>
        <v>78.56915</v>
      </c>
      <c r="J711" s="210"/>
      <c r="K711" s="282">
        <f>J711*I711</f>
        <v>0</v>
      </c>
    </row>
    <row r="712" spans="2:11" ht="15" customHeight="1">
      <c r="B712" t="s">
        <v>640</v>
      </c>
      <c r="C712" s="14" t="s">
        <v>261</v>
      </c>
      <c r="D712" s="269" t="s">
        <v>1725</v>
      </c>
      <c r="E712" s="269"/>
      <c r="F712" s="247">
        <f>H712/$A$3</f>
        <v>3.0427413793103444</v>
      </c>
      <c r="G712" s="155">
        <v>76.73</v>
      </c>
      <c r="H712" s="129">
        <f>G712*1.15</f>
        <v>88.23949999999999</v>
      </c>
      <c r="I712" s="257">
        <f>H712*1.1</f>
        <v>97.06345</v>
      </c>
      <c r="J712" s="210"/>
      <c r="K712" s="282">
        <f>J712*I712</f>
        <v>0</v>
      </c>
    </row>
    <row r="713" spans="3:12" ht="14.25" customHeight="1">
      <c r="C713" s="516" t="s">
        <v>1815</v>
      </c>
      <c r="D713" s="517"/>
      <c r="E713" s="517"/>
      <c r="F713" s="517"/>
      <c r="G713" s="517"/>
      <c r="H713" s="517"/>
      <c r="I713" s="518"/>
      <c r="J713" s="210"/>
      <c r="K713" s="282"/>
      <c r="L713" s="376" t="s">
        <v>1882</v>
      </c>
    </row>
    <row r="714" spans="2:11" ht="15" customHeight="1">
      <c r="B714" t="s">
        <v>589</v>
      </c>
      <c r="C714" s="14" t="s">
        <v>262</v>
      </c>
      <c r="D714" s="269" t="s">
        <v>1725</v>
      </c>
      <c r="E714" s="269"/>
      <c r="F714" s="247">
        <f>H714/$A$3</f>
        <v>2.4038965517241375</v>
      </c>
      <c r="G714" s="155">
        <v>60.62</v>
      </c>
      <c r="H714" s="129">
        <f>G714*1.15</f>
        <v>69.713</v>
      </c>
      <c r="I714" s="257">
        <f>H714*1.1</f>
        <v>76.6843</v>
      </c>
      <c r="J714" s="210"/>
      <c r="K714" s="282">
        <f>J714*I714</f>
        <v>0</v>
      </c>
    </row>
    <row r="715" spans="2:11" ht="15" customHeight="1">
      <c r="B715" t="s">
        <v>1090</v>
      </c>
      <c r="C715" s="14" t="s">
        <v>263</v>
      </c>
      <c r="D715" s="269" t="s">
        <v>1725</v>
      </c>
      <c r="E715" s="269"/>
      <c r="F715" s="247">
        <f>H715/$A$3</f>
        <v>3.0098275862068964</v>
      </c>
      <c r="G715" s="155">
        <v>75.9</v>
      </c>
      <c r="H715" s="129">
        <f>G715*1.15</f>
        <v>87.285</v>
      </c>
      <c r="I715" s="257">
        <f>H715*1.1</f>
        <v>96.01350000000001</v>
      </c>
      <c r="J715" s="210"/>
      <c r="K715" s="282">
        <f>J715*I715</f>
        <v>0</v>
      </c>
    </row>
    <row r="716" spans="2:11" ht="15" customHeight="1">
      <c r="B716" t="s">
        <v>1114</v>
      </c>
      <c r="C716" s="230" t="s">
        <v>264</v>
      </c>
      <c r="D716" s="269" t="s">
        <v>1725</v>
      </c>
      <c r="E716" s="269"/>
      <c r="F716" s="247">
        <f>H716/$A$3</f>
        <v>4.718965517241379</v>
      </c>
      <c r="G716" s="155">
        <v>119</v>
      </c>
      <c r="H716" s="129">
        <f>G716*1.15</f>
        <v>136.85</v>
      </c>
      <c r="I716" s="257">
        <f>H716*1.1</f>
        <v>150.535</v>
      </c>
      <c r="J716" s="210"/>
      <c r="K716" s="282">
        <f>J716*I716</f>
        <v>0</v>
      </c>
    </row>
    <row r="717" spans="3:11" ht="15" customHeight="1">
      <c r="C717" s="516" t="s">
        <v>1334</v>
      </c>
      <c r="D717" s="517"/>
      <c r="E717" s="517"/>
      <c r="F717" s="517"/>
      <c r="G717" s="517"/>
      <c r="H717" s="517"/>
      <c r="I717" s="518"/>
      <c r="J717" s="210"/>
      <c r="K717" s="282"/>
    </row>
    <row r="718" spans="2:12" ht="15" customHeight="1">
      <c r="B718" t="s">
        <v>1854</v>
      </c>
      <c r="C718" s="230"/>
      <c r="D718" s="269" t="s">
        <v>1339</v>
      </c>
      <c r="E718" s="269"/>
      <c r="F718" s="247">
        <f>H718/A3</f>
        <v>1.091310344827586</v>
      </c>
      <c r="G718" s="155">
        <v>27.52</v>
      </c>
      <c r="H718" s="129">
        <f>G718*1.15</f>
        <v>31.647999999999996</v>
      </c>
      <c r="I718" s="257">
        <f>H718*1.1</f>
        <v>34.812799999999996</v>
      </c>
      <c r="J718" s="210"/>
      <c r="K718" s="282">
        <f>J718*I718</f>
        <v>0</v>
      </c>
      <c r="L718" s="329" t="s">
        <v>1513</v>
      </c>
    </row>
    <row r="719" spans="2:12" ht="14.25" customHeight="1">
      <c r="B719" s="84" t="s">
        <v>583</v>
      </c>
      <c r="C719" s="516" t="s">
        <v>1816</v>
      </c>
      <c r="D719" s="517"/>
      <c r="E719" s="517"/>
      <c r="F719" s="517"/>
      <c r="G719" s="517"/>
      <c r="H719" s="517"/>
      <c r="I719" s="518"/>
      <c r="J719" s="210"/>
      <c r="K719" s="282"/>
      <c r="L719" s="376" t="s">
        <v>1883</v>
      </c>
    </row>
    <row r="720" spans="2:11" ht="15">
      <c r="B720" t="s">
        <v>584</v>
      </c>
      <c r="C720" s="14" t="s">
        <v>276</v>
      </c>
      <c r="D720" s="269" t="s">
        <v>1725</v>
      </c>
      <c r="E720" s="269"/>
      <c r="F720" s="247">
        <f>H720/$A$3</f>
        <v>1.7087413793103448</v>
      </c>
      <c r="G720" s="155">
        <v>43.09</v>
      </c>
      <c r="H720" s="129">
        <f>G720*1.15</f>
        <v>49.5535</v>
      </c>
      <c r="I720" s="257">
        <f>H720*1.1</f>
        <v>54.50885</v>
      </c>
      <c r="J720" s="210"/>
      <c r="K720" s="282">
        <f>J720*I720</f>
        <v>0</v>
      </c>
    </row>
    <row r="721" spans="2:11" ht="15">
      <c r="B721" t="s">
        <v>1115</v>
      </c>
      <c r="C721" s="14" t="s">
        <v>277</v>
      </c>
      <c r="D721" s="269" t="s">
        <v>1725</v>
      </c>
      <c r="E721" s="269"/>
      <c r="F721" s="247">
        <f>H721/$A$3</f>
        <v>2.730655172413793</v>
      </c>
      <c r="G721" s="155">
        <v>68.86</v>
      </c>
      <c r="H721" s="129">
        <f>G721*1.15</f>
        <v>79.189</v>
      </c>
      <c r="I721" s="257">
        <f>H721*1.1</f>
        <v>87.1079</v>
      </c>
      <c r="J721" s="210"/>
      <c r="K721" s="282">
        <f>J721*I721</f>
        <v>0</v>
      </c>
    </row>
    <row r="722" spans="2:11" ht="15" customHeight="1">
      <c r="B722" t="s">
        <v>1116</v>
      </c>
      <c r="C722" s="14" t="s">
        <v>273</v>
      </c>
      <c r="D722" s="269" t="s">
        <v>1725</v>
      </c>
      <c r="E722" s="269"/>
      <c r="F722" s="247">
        <f>H722/$A$3</f>
        <v>4.488568965517241</v>
      </c>
      <c r="G722" s="155">
        <v>113.19</v>
      </c>
      <c r="H722" s="129">
        <f>G722*1.15</f>
        <v>130.1685</v>
      </c>
      <c r="I722" s="257">
        <f>H722*1.1</f>
        <v>143.18535</v>
      </c>
      <c r="J722" s="210"/>
      <c r="K722" s="282">
        <f>J722*I722</f>
        <v>0</v>
      </c>
    </row>
    <row r="723" spans="3:12" ht="14.25" customHeight="1">
      <c r="C723" s="516" t="s">
        <v>1817</v>
      </c>
      <c r="D723" s="517"/>
      <c r="E723" s="517"/>
      <c r="F723" s="517"/>
      <c r="G723" s="517"/>
      <c r="H723" s="517"/>
      <c r="I723" s="518"/>
      <c r="J723" s="210"/>
      <c r="K723" s="282"/>
      <c r="L723" s="376" t="s">
        <v>1884</v>
      </c>
    </row>
    <row r="724" spans="2:11" ht="15">
      <c r="B724" t="s">
        <v>585</v>
      </c>
      <c r="C724" s="14" t="s">
        <v>265</v>
      </c>
      <c r="D724" s="269" t="s">
        <v>1725</v>
      </c>
      <c r="E724" s="269"/>
      <c r="F724" s="247">
        <f>H724/$A$3</f>
        <v>1.4129137931034483</v>
      </c>
      <c r="G724" s="155">
        <v>35.63</v>
      </c>
      <c r="H724" s="129">
        <f>G724*1.15</f>
        <v>40.9745</v>
      </c>
      <c r="I724" s="257">
        <f>H724*1.1</f>
        <v>45.07195</v>
      </c>
      <c r="J724" s="210"/>
      <c r="K724" s="282">
        <f>J724*I724</f>
        <v>0</v>
      </c>
    </row>
    <row r="725" spans="2:11" ht="15" customHeight="1">
      <c r="B725" t="s">
        <v>1117</v>
      </c>
      <c r="C725" s="14" t="s">
        <v>266</v>
      </c>
      <c r="D725" s="269" t="s">
        <v>1725</v>
      </c>
      <c r="E725" s="269"/>
      <c r="F725" s="247">
        <f>H725/$A$3</f>
        <v>2.211568965517241</v>
      </c>
      <c r="G725" s="155">
        <v>55.77</v>
      </c>
      <c r="H725" s="129">
        <f>G725*1.15</f>
        <v>64.1355</v>
      </c>
      <c r="I725" s="257">
        <f>H725*1.1</f>
        <v>70.54905</v>
      </c>
      <c r="J725" s="210"/>
      <c r="K725" s="282">
        <f>J725*I725</f>
        <v>0</v>
      </c>
    </row>
    <row r="726" spans="2:11" ht="15">
      <c r="B726" t="s">
        <v>1118</v>
      </c>
      <c r="C726" s="14" t="s">
        <v>255</v>
      </c>
      <c r="D726" s="269" t="s">
        <v>1725</v>
      </c>
      <c r="E726" s="269"/>
      <c r="F726" s="247">
        <f>H726/$A$3</f>
        <v>3.5661896551724137</v>
      </c>
      <c r="G726" s="155">
        <v>89.93</v>
      </c>
      <c r="H726" s="129">
        <f>G726*1.15</f>
        <v>103.4195</v>
      </c>
      <c r="I726" s="257">
        <f>H726*1.1</f>
        <v>113.76145000000001</v>
      </c>
      <c r="J726" s="210"/>
      <c r="K726" s="282">
        <f>J726*I726</f>
        <v>0</v>
      </c>
    </row>
    <row r="727" spans="3:12" ht="15" customHeight="1">
      <c r="C727" s="516" t="s">
        <v>1818</v>
      </c>
      <c r="D727" s="517"/>
      <c r="E727" s="517"/>
      <c r="F727" s="517"/>
      <c r="G727" s="517"/>
      <c r="H727" s="517"/>
      <c r="I727" s="518"/>
      <c r="J727" s="210"/>
      <c r="K727" s="282"/>
      <c r="L727" s="376" t="s">
        <v>1885</v>
      </c>
    </row>
    <row r="728" spans="2:11" ht="15">
      <c r="B728" t="s">
        <v>586</v>
      </c>
      <c r="C728" s="14" t="s">
        <v>267</v>
      </c>
      <c r="D728" s="269" t="s">
        <v>1725</v>
      </c>
      <c r="E728" s="269"/>
      <c r="F728" s="247">
        <f>H728/$A$3</f>
        <v>1.7797241379310345</v>
      </c>
      <c r="G728" s="155">
        <v>44.88</v>
      </c>
      <c r="H728" s="129">
        <f>G728*1.15</f>
        <v>51.612</v>
      </c>
      <c r="I728" s="257">
        <f>H728*1.1</f>
        <v>56.77320000000001</v>
      </c>
      <c r="J728" s="210"/>
      <c r="K728" s="282">
        <f>J728*I728</f>
        <v>0</v>
      </c>
    </row>
    <row r="729" spans="2:11" ht="15">
      <c r="B729" t="s">
        <v>1119</v>
      </c>
      <c r="C729" s="14" t="s">
        <v>268</v>
      </c>
      <c r="D729" s="269" t="s">
        <v>1725</v>
      </c>
      <c r="E729" s="269"/>
      <c r="F729" s="247">
        <f>H729/$A$3</f>
        <v>2.927741379310344</v>
      </c>
      <c r="G729" s="155">
        <v>73.83</v>
      </c>
      <c r="H729" s="129">
        <f>G729*1.15</f>
        <v>84.90449999999998</v>
      </c>
      <c r="I729" s="257">
        <f>H729*1.1</f>
        <v>93.39495</v>
      </c>
      <c r="J729" s="210"/>
      <c r="K729" s="282">
        <f>J729*I729</f>
        <v>0</v>
      </c>
    </row>
    <row r="730" spans="2:11" ht="15.75" customHeight="1">
      <c r="B730" t="s">
        <v>1120</v>
      </c>
      <c r="C730" s="14" t="s">
        <v>259</v>
      </c>
      <c r="D730" s="269" t="s">
        <v>1725</v>
      </c>
      <c r="E730" s="269"/>
      <c r="F730" s="247">
        <f>H730/$A$3</f>
        <v>4.600396551724137</v>
      </c>
      <c r="G730" s="155">
        <v>116.01</v>
      </c>
      <c r="H730" s="129">
        <f>G730*1.15</f>
        <v>133.4115</v>
      </c>
      <c r="I730" s="257">
        <f>H730*1.1</f>
        <v>146.75265</v>
      </c>
      <c r="J730" s="210"/>
      <c r="K730" s="282">
        <f>J730*I730</f>
        <v>0</v>
      </c>
    </row>
    <row r="731" spans="3:13" ht="15.75" customHeight="1">
      <c r="C731" s="516" t="s">
        <v>1999</v>
      </c>
      <c r="D731" s="517"/>
      <c r="E731" s="517"/>
      <c r="F731" s="517"/>
      <c r="G731" s="517"/>
      <c r="H731" s="517"/>
      <c r="I731" s="518"/>
      <c r="J731" s="210"/>
      <c r="K731" s="282"/>
      <c r="L731" t="s">
        <v>1095</v>
      </c>
      <c r="M731" s="214"/>
    </row>
    <row r="732" spans="2:12" ht="15.75" customHeight="1">
      <c r="B732" t="s">
        <v>1181</v>
      </c>
      <c r="C732" s="14" t="s">
        <v>957</v>
      </c>
      <c r="D732" s="269" t="s">
        <v>2000</v>
      </c>
      <c r="E732" s="269"/>
      <c r="F732" s="247">
        <f>H732/A3</f>
        <v>1.6896551724137931</v>
      </c>
      <c r="G732" s="155">
        <v>44.93</v>
      </c>
      <c r="H732" s="129">
        <v>49</v>
      </c>
      <c r="I732" s="257">
        <v>52</v>
      </c>
      <c r="J732" s="210"/>
      <c r="K732" s="282">
        <f>J732*I732</f>
        <v>0</v>
      </c>
      <c r="L732" s="376"/>
    </row>
    <row r="733" spans="2:12" ht="15.75" customHeight="1">
      <c r="B733" t="s">
        <v>1855</v>
      </c>
      <c r="C733" s="14" t="s">
        <v>1973</v>
      </c>
      <c r="D733" s="269" t="s">
        <v>1997</v>
      </c>
      <c r="E733" s="269"/>
      <c r="F733" s="247">
        <f>H733/A3</f>
        <v>3.4103448275862065</v>
      </c>
      <c r="G733" s="155">
        <v>86</v>
      </c>
      <c r="H733" s="129">
        <f>G733*1.15</f>
        <v>98.89999999999999</v>
      </c>
      <c r="I733" s="257">
        <f>H733*1.1</f>
        <v>108.79</v>
      </c>
      <c r="J733" s="210"/>
      <c r="K733" s="282">
        <f>J733*I733</f>
        <v>0</v>
      </c>
      <c r="L733" s="376"/>
    </row>
    <row r="734" spans="3:12" ht="14.25" customHeight="1">
      <c r="C734" s="516" t="s">
        <v>1819</v>
      </c>
      <c r="D734" s="517"/>
      <c r="E734" s="517"/>
      <c r="F734" s="517"/>
      <c r="G734" s="517"/>
      <c r="H734" s="517"/>
      <c r="I734" s="518"/>
      <c r="J734" s="210"/>
      <c r="K734" s="282"/>
      <c r="L734" s="376" t="s">
        <v>1094</v>
      </c>
    </row>
    <row r="735" spans="2:17" ht="15">
      <c r="B735" t="s">
        <v>1310</v>
      </c>
      <c r="C735" s="14" t="s">
        <v>1312</v>
      </c>
      <c r="D735" s="270" t="s">
        <v>1998</v>
      </c>
      <c r="E735" s="270"/>
      <c r="F735" s="247">
        <f>H735/$A$3</f>
        <v>5.518017241379311</v>
      </c>
      <c r="G735" s="34">
        <v>139.15</v>
      </c>
      <c r="H735" s="129">
        <f>G735*1.15</f>
        <v>160.0225</v>
      </c>
      <c r="I735" s="257">
        <f>H735*1.1</f>
        <v>176.02475</v>
      </c>
      <c r="J735" s="210"/>
      <c r="K735" s="282">
        <f>J735*I735</f>
        <v>0</v>
      </c>
      <c r="Q735" t="s">
        <v>1302</v>
      </c>
    </row>
    <row r="736" spans="2:11" ht="15">
      <c r="B736" t="s">
        <v>1311</v>
      </c>
      <c r="C736" s="14" t="s">
        <v>1159</v>
      </c>
      <c r="D736" s="270" t="s">
        <v>1998</v>
      </c>
      <c r="E736" s="270"/>
      <c r="F736" s="247">
        <f>H736/$A$3</f>
        <v>6.891672413793102</v>
      </c>
      <c r="G736" s="34">
        <v>173.79</v>
      </c>
      <c r="H736" s="129">
        <f>G736*1.15</f>
        <v>199.85849999999996</v>
      </c>
      <c r="I736" s="257">
        <f>H736*1.1</f>
        <v>219.84435</v>
      </c>
      <c r="J736" s="210"/>
      <c r="K736" s="282">
        <f>J736*I736</f>
        <v>0</v>
      </c>
    </row>
    <row r="737" spans="2:12" ht="15.75">
      <c r="B737" t="s">
        <v>1158</v>
      </c>
      <c r="C737" s="14" t="s">
        <v>1160</v>
      </c>
      <c r="D737" s="270" t="s">
        <v>1998</v>
      </c>
      <c r="E737" s="270"/>
      <c r="F737" s="247">
        <f>H737/$A$3</f>
        <v>8.969999999999997</v>
      </c>
      <c r="G737" s="34">
        <v>226.2</v>
      </c>
      <c r="H737" s="129">
        <f>G737*1.15</f>
        <v>260.12999999999994</v>
      </c>
      <c r="I737" s="257">
        <f>H737*1.1</f>
        <v>286.143</v>
      </c>
      <c r="J737" s="210"/>
      <c r="K737" s="282">
        <f>J737*I737</f>
        <v>0</v>
      </c>
      <c r="L737" s="225"/>
    </row>
    <row r="738" spans="3:13" ht="14.25" customHeight="1">
      <c r="C738" s="516" t="s">
        <v>1801</v>
      </c>
      <c r="D738" s="517"/>
      <c r="E738" s="517"/>
      <c r="F738" s="517"/>
      <c r="G738" s="517"/>
      <c r="H738" s="517"/>
      <c r="I738" s="518"/>
      <c r="J738" s="286"/>
      <c r="K738" s="282"/>
      <c r="L738" s="376"/>
      <c r="M738" s="214"/>
    </row>
    <row r="739" spans="2:13" ht="14.25" customHeight="1">
      <c r="B739" t="s">
        <v>1802</v>
      </c>
      <c r="C739" s="426" t="s">
        <v>1805</v>
      </c>
      <c r="D739" s="270" t="s">
        <v>1807</v>
      </c>
      <c r="E739" s="270"/>
      <c r="F739" s="247">
        <f>H739/$A$3</f>
        <v>2.150896551724138</v>
      </c>
      <c r="G739" s="34">
        <v>54.24</v>
      </c>
      <c r="H739" s="129">
        <f>G739*1.15</f>
        <v>62.376</v>
      </c>
      <c r="I739" s="257">
        <f>H739*1.1</f>
        <v>68.6136</v>
      </c>
      <c r="J739" s="286"/>
      <c r="K739" s="282">
        <f>J739*I739</f>
        <v>0</v>
      </c>
      <c r="L739" s="376" t="s">
        <v>1861</v>
      </c>
      <c r="M739" s="214"/>
    </row>
    <row r="740" spans="2:13" ht="14.25" customHeight="1">
      <c r="B740" t="s">
        <v>1803</v>
      </c>
      <c r="C740" s="337" t="s">
        <v>1806</v>
      </c>
      <c r="D740" s="270" t="s">
        <v>1808</v>
      </c>
      <c r="E740" s="270"/>
      <c r="F740" s="247">
        <f>H740/$A$3</f>
        <v>3.601086206896552</v>
      </c>
      <c r="G740" s="34">
        <v>90.81</v>
      </c>
      <c r="H740" s="129">
        <f>G740*1.15</f>
        <v>104.4315</v>
      </c>
      <c r="I740" s="257">
        <f>H740*1.1</f>
        <v>114.87465</v>
      </c>
      <c r="J740" s="286"/>
      <c r="K740" s="282">
        <f>J740*I740</f>
        <v>0</v>
      </c>
      <c r="L740" s="376"/>
      <c r="M740" s="214"/>
    </row>
    <row r="741" spans="2:12" ht="15">
      <c r="B741" t="s">
        <v>1182</v>
      </c>
      <c r="C741" s="308" t="s">
        <v>1804</v>
      </c>
      <c r="D741" s="270" t="s">
        <v>1998</v>
      </c>
      <c r="E741" s="270"/>
      <c r="F741" s="247">
        <f>H741/$A$3</f>
        <v>4.910103448275861</v>
      </c>
      <c r="G741" s="34">
        <v>123.82</v>
      </c>
      <c r="H741" s="129">
        <f>G741*1.15</f>
        <v>142.39299999999997</v>
      </c>
      <c r="I741" s="257">
        <f>H741*1.1</f>
        <v>156.6323</v>
      </c>
      <c r="J741" s="210"/>
      <c r="K741" s="282">
        <f>J741*I741</f>
        <v>0</v>
      </c>
      <c r="L741" s="259"/>
    </row>
    <row r="742" spans="3:12" ht="14.25" customHeight="1">
      <c r="C742" s="516" t="s">
        <v>1820</v>
      </c>
      <c r="D742" s="517"/>
      <c r="E742" s="517"/>
      <c r="F742" s="517"/>
      <c r="G742" s="517"/>
      <c r="H742" s="517"/>
      <c r="I742" s="518"/>
      <c r="J742" s="210"/>
      <c r="K742" s="282"/>
      <c r="L742" s="376" t="s">
        <v>1886</v>
      </c>
    </row>
    <row r="743" spans="2:12" ht="15">
      <c r="B743" t="s">
        <v>1121</v>
      </c>
      <c r="C743" s="14" t="s">
        <v>223</v>
      </c>
      <c r="D743" s="269" t="s">
        <v>1725</v>
      </c>
      <c r="E743" s="269"/>
      <c r="F743" s="247">
        <f>H743/A3</f>
        <v>2.466948275862069</v>
      </c>
      <c r="G743" s="34">
        <v>62.21</v>
      </c>
      <c r="H743" s="97">
        <f>G743*1.15</f>
        <v>71.5415</v>
      </c>
      <c r="I743" s="257">
        <f>H743*1.1</f>
        <v>78.69565</v>
      </c>
      <c r="J743" s="210"/>
      <c r="K743" s="282">
        <f>J743*I743</f>
        <v>0</v>
      </c>
      <c r="L743" s="376"/>
    </row>
    <row r="744" spans="3:12" ht="15">
      <c r="C744" s="516" t="s">
        <v>1727</v>
      </c>
      <c r="D744" s="517"/>
      <c r="E744" s="517"/>
      <c r="F744" s="517"/>
      <c r="G744" s="517"/>
      <c r="H744" s="517"/>
      <c r="I744" s="518"/>
      <c r="J744" s="210"/>
      <c r="K744" s="282"/>
      <c r="L744" s="376"/>
    </row>
    <row r="745" spans="2:12" ht="15">
      <c r="B745" t="s">
        <v>1529</v>
      </c>
      <c r="C745" s="14" t="s">
        <v>958</v>
      </c>
      <c r="D745" s="269" t="s">
        <v>1998</v>
      </c>
      <c r="E745" s="269"/>
      <c r="F745" s="247">
        <f>H745/A3</f>
        <v>7.455965517241379</v>
      </c>
      <c r="G745" s="34">
        <v>188.02</v>
      </c>
      <c r="H745" s="129">
        <f>G745*1.15</f>
        <v>216.22299999999998</v>
      </c>
      <c r="I745" s="257">
        <f>H745*1.1</f>
        <v>237.8453</v>
      </c>
      <c r="J745" s="210"/>
      <c r="K745" s="282">
        <f>J745*I745</f>
        <v>0</v>
      </c>
      <c r="L745" s="376" t="s">
        <v>1898</v>
      </c>
    </row>
    <row r="746" spans="2:12" ht="14.25" customHeight="1">
      <c r="B746" s="84" t="s">
        <v>409</v>
      </c>
      <c r="C746" s="516" t="s">
        <v>1829</v>
      </c>
      <c r="D746" s="517"/>
      <c r="E746" s="517"/>
      <c r="F746" s="517"/>
      <c r="G746" s="517"/>
      <c r="H746" s="517"/>
      <c r="I746" s="518"/>
      <c r="J746" s="210"/>
      <c r="K746" s="282"/>
      <c r="L746" s="376" t="s">
        <v>1895</v>
      </c>
    </row>
    <row r="747" spans="2:11" ht="15">
      <c r="B747" t="s">
        <v>590</v>
      </c>
      <c r="C747" s="14" t="s">
        <v>269</v>
      </c>
      <c r="D747" s="270" t="s">
        <v>1998</v>
      </c>
      <c r="E747" s="270"/>
      <c r="F747" s="247">
        <f>H747/$A$3</f>
        <v>2.166758620689655</v>
      </c>
      <c r="G747" s="155">
        <v>54.64</v>
      </c>
      <c r="H747" s="129">
        <f>G747*1.15</f>
        <v>62.836</v>
      </c>
      <c r="I747" s="257">
        <f>H747*1.1</f>
        <v>69.1196</v>
      </c>
      <c r="J747" s="210"/>
      <c r="K747" s="282">
        <f>J747*I747</f>
        <v>0</v>
      </c>
    </row>
    <row r="748" spans="2:11" ht="15">
      <c r="B748" t="s">
        <v>631</v>
      </c>
      <c r="C748" s="14" t="s">
        <v>270</v>
      </c>
      <c r="D748" s="270" t="s">
        <v>1998</v>
      </c>
      <c r="E748" s="270"/>
      <c r="F748" s="247">
        <f>H748/$A$3</f>
        <v>2.3876379310344826</v>
      </c>
      <c r="G748" s="155">
        <v>60.21</v>
      </c>
      <c r="H748" s="129">
        <f>G748*1.15</f>
        <v>69.2415</v>
      </c>
      <c r="I748" s="257">
        <f>H748*1.1</f>
        <v>76.16565000000001</v>
      </c>
      <c r="J748" s="210"/>
      <c r="K748" s="282">
        <f>J748*I748</f>
        <v>0</v>
      </c>
    </row>
    <row r="749" spans="2:11" ht="15">
      <c r="B749" t="s">
        <v>591</v>
      </c>
      <c r="C749" s="14" t="s">
        <v>271</v>
      </c>
      <c r="D749" s="270" t="s">
        <v>1998</v>
      </c>
      <c r="E749" s="270"/>
      <c r="F749" s="247">
        <f>H749/$A$3</f>
        <v>2.6382586206896548</v>
      </c>
      <c r="G749" s="155">
        <v>66.53</v>
      </c>
      <c r="H749" s="129">
        <f>G749*1.15</f>
        <v>76.50949999999999</v>
      </c>
      <c r="I749" s="257">
        <f>H749*1.1</f>
        <v>84.16045</v>
      </c>
      <c r="J749" s="210"/>
      <c r="K749" s="282">
        <f>J749*I749</f>
        <v>0</v>
      </c>
    </row>
    <row r="750" spans="2:11" ht="15">
      <c r="B750" t="s">
        <v>632</v>
      </c>
      <c r="C750" s="14" t="s">
        <v>272</v>
      </c>
      <c r="D750" s="270" t="s">
        <v>1998</v>
      </c>
      <c r="E750" s="270"/>
      <c r="F750" s="247">
        <f>H750/$A$3</f>
        <v>2.874603448275862</v>
      </c>
      <c r="G750" s="155">
        <v>72.49</v>
      </c>
      <c r="H750" s="129">
        <f>G750*1.15</f>
        <v>83.36349999999999</v>
      </c>
      <c r="I750" s="257">
        <f>H750*1.1</f>
        <v>91.69985</v>
      </c>
      <c r="J750" s="210"/>
      <c r="K750" s="282">
        <f>J750*I750</f>
        <v>0</v>
      </c>
    </row>
    <row r="751" spans="3:13" ht="15">
      <c r="C751" s="516" t="s">
        <v>1695</v>
      </c>
      <c r="D751" s="517"/>
      <c r="E751" s="517"/>
      <c r="F751" s="517"/>
      <c r="G751" s="517"/>
      <c r="H751" s="517"/>
      <c r="I751" s="518"/>
      <c r="J751" s="210"/>
      <c r="K751" s="282"/>
      <c r="M751" s="214"/>
    </row>
    <row r="752" spans="2:13" ht="15">
      <c r="B752" t="s">
        <v>1847</v>
      </c>
      <c r="C752" s="308" t="s">
        <v>1336</v>
      </c>
      <c r="D752" s="269" t="s">
        <v>1337</v>
      </c>
      <c r="E752" s="269"/>
      <c r="F752" s="331">
        <f>H752/A3</f>
        <v>7.672879310344827</v>
      </c>
      <c r="G752" s="330">
        <v>193.49</v>
      </c>
      <c r="H752" s="129">
        <f>G752*1.15</f>
        <v>222.5135</v>
      </c>
      <c r="I752" s="257">
        <f>H752*1.1</f>
        <v>244.76485000000002</v>
      </c>
      <c r="J752" s="210"/>
      <c r="K752" s="282">
        <f>J752*I752</f>
        <v>0</v>
      </c>
      <c r="L752" s="376" t="s">
        <v>1097</v>
      </c>
      <c r="M752" s="214"/>
    </row>
    <row r="753" spans="2:15" ht="15.75" thickBot="1">
      <c r="B753" t="s">
        <v>1846</v>
      </c>
      <c r="C753" s="308" t="s">
        <v>1626</v>
      </c>
      <c r="D753" s="269" t="s">
        <v>1725</v>
      </c>
      <c r="E753" s="269"/>
      <c r="F753" s="331">
        <f>H753/A3</f>
        <v>9.587431034482758</v>
      </c>
      <c r="G753" s="155">
        <v>241.77</v>
      </c>
      <c r="H753" s="129">
        <f>G753*1.15</f>
        <v>278.0355</v>
      </c>
      <c r="I753" s="257">
        <f>H753*1.1</f>
        <v>305.83905000000004</v>
      </c>
      <c r="J753" s="210"/>
      <c r="K753" s="282">
        <f>J753*I753</f>
        <v>0</v>
      </c>
      <c r="L753" s="376" t="s">
        <v>1096</v>
      </c>
      <c r="O753" s="376"/>
    </row>
    <row r="754" spans="3:15" ht="15.75">
      <c r="C754" s="468" t="s">
        <v>1395</v>
      </c>
      <c r="D754" s="469"/>
      <c r="E754" s="469"/>
      <c r="F754" s="469"/>
      <c r="G754" s="469"/>
      <c r="H754" s="469"/>
      <c r="I754" s="470"/>
      <c r="J754" s="210"/>
      <c r="K754" s="282"/>
      <c r="L754" s="225"/>
      <c r="O754" s="376"/>
    </row>
    <row r="755" spans="3:15" ht="15">
      <c r="C755" s="427" t="s">
        <v>1943</v>
      </c>
      <c r="D755" s="385"/>
      <c r="E755" s="385"/>
      <c r="F755" s="247">
        <f>H755/$A$3</f>
        <v>2.3122931034482757</v>
      </c>
      <c r="G755" s="155">
        <v>58.31</v>
      </c>
      <c r="H755" s="129">
        <f>G755*1.15</f>
        <v>67.0565</v>
      </c>
      <c r="I755" s="257">
        <f>H755*1.1</f>
        <v>73.76215</v>
      </c>
      <c r="J755" s="210"/>
      <c r="K755" s="282">
        <f>J755*I755</f>
        <v>0</v>
      </c>
      <c r="L755" s="329" t="s">
        <v>1860</v>
      </c>
      <c r="O755" s="376"/>
    </row>
    <row r="756" spans="3:15" ht="15">
      <c r="C756" s="427" t="s">
        <v>1396</v>
      </c>
      <c r="D756" s="270" t="s">
        <v>18</v>
      </c>
      <c r="E756" s="270"/>
      <c r="F756" s="247">
        <f>H756/$A$3</f>
        <v>1.5477413793103447</v>
      </c>
      <c r="G756" s="155">
        <v>39.03</v>
      </c>
      <c r="H756" s="129">
        <f>G756*1.15</f>
        <v>44.884499999999996</v>
      </c>
      <c r="I756" s="257">
        <f>H756*1.1</f>
        <v>49.372949999999996</v>
      </c>
      <c r="J756" s="210"/>
      <c r="K756" s="282">
        <f>J756*I756</f>
        <v>0</v>
      </c>
      <c r="L756" s="376"/>
      <c r="O756" s="376"/>
    </row>
    <row r="757" spans="3:15" ht="15">
      <c r="C757" s="427" t="s">
        <v>1396</v>
      </c>
      <c r="D757" s="270" t="s">
        <v>18</v>
      </c>
      <c r="E757" s="416" t="s">
        <v>16</v>
      </c>
      <c r="F757" s="247">
        <f>H757/$A$3</f>
        <v>0.8351379310344826</v>
      </c>
      <c r="G757" s="155">
        <v>21.06</v>
      </c>
      <c r="H757" s="129">
        <f>G757*1.15</f>
        <v>24.218999999999998</v>
      </c>
      <c r="I757" s="257">
        <f>H757*1.1</f>
        <v>26.6409</v>
      </c>
      <c r="J757" s="210"/>
      <c r="K757" s="282">
        <f>J757*I757</f>
        <v>0</v>
      </c>
      <c r="L757" s="376"/>
      <c r="O757" s="376"/>
    </row>
    <row r="758" spans="3:15" ht="15">
      <c r="C758" s="427" t="s">
        <v>1397</v>
      </c>
      <c r="D758" s="270" t="s">
        <v>19</v>
      </c>
      <c r="E758" s="270"/>
      <c r="F758" s="247">
        <f>H758/A3</f>
        <v>1.4957931034482757</v>
      </c>
      <c r="G758" s="155">
        <v>37.72</v>
      </c>
      <c r="H758" s="129">
        <f>G758*1.15</f>
        <v>43.37799999999999</v>
      </c>
      <c r="I758" s="257">
        <f>H758*1.1</f>
        <v>47.715799999999994</v>
      </c>
      <c r="J758" s="210"/>
      <c r="K758" s="282">
        <f>J758*I758</f>
        <v>0</v>
      </c>
      <c r="L758" s="376" t="s">
        <v>1859</v>
      </c>
      <c r="O758" s="376"/>
    </row>
    <row r="759" spans="3:15" ht="15.75" thickBot="1">
      <c r="C759" s="428" t="s">
        <v>1397</v>
      </c>
      <c r="D759" s="390" t="s">
        <v>19</v>
      </c>
      <c r="E759" s="417" t="s">
        <v>16</v>
      </c>
      <c r="F759" s="248">
        <f>H759/A3</f>
        <v>1.080603448275862</v>
      </c>
      <c r="G759" s="254">
        <v>27.25</v>
      </c>
      <c r="H759" s="130">
        <f>G759*1.15</f>
        <v>31.3375</v>
      </c>
      <c r="I759" s="258">
        <f>H759*1.1</f>
        <v>34.47125</v>
      </c>
      <c r="J759" s="210"/>
      <c r="K759" s="282">
        <f>J759*I759</f>
        <v>0</v>
      </c>
      <c r="L759" s="376"/>
      <c r="O759" s="376"/>
    </row>
    <row r="760" spans="3:15" ht="15.75" thickBot="1">
      <c r="C760" s="516" t="s">
        <v>1977</v>
      </c>
      <c r="D760" s="517"/>
      <c r="E760" s="517"/>
      <c r="F760" s="517"/>
      <c r="G760" s="517"/>
      <c r="H760" s="517"/>
      <c r="I760" s="518"/>
      <c r="J760" s="210"/>
      <c r="K760" s="282"/>
      <c r="L760" s="329"/>
      <c r="O760" s="376"/>
    </row>
    <row r="761" spans="3:15" ht="15">
      <c r="C761" s="391" t="s">
        <v>1360</v>
      </c>
      <c r="D761" s="392" t="s">
        <v>1361</v>
      </c>
      <c r="E761" s="392"/>
      <c r="F761" s="393">
        <f>H761/A3</f>
        <v>2.8067931034482756</v>
      </c>
      <c r="G761" s="380">
        <v>70.78</v>
      </c>
      <c r="H761" s="381">
        <f>G761*1.15</f>
        <v>81.39699999999999</v>
      </c>
      <c r="I761" s="382">
        <f>H761*1.1</f>
        <v>89.5367</v>
      </c>
      <c r="J761" s="210"/>
      <c r="K761" s="282">
        <f>J761*I761</f>
        <v>0</v>
      </c>
      <c r="L761" s="376" t="s">
        <v>1098</v>
      </c>
      <c r="O761" s="376"/>
    </row>
    <row r="762" spans="3:15" ht="15">
      <c r="C762" s="308" t="s">
        <v>1978</v>
      </c>
      <c r="D762" s="270" t="s">
        <v>1979</v>
      </c>
      <c r="E762" s="270"/>
      <c r="F762" s="247">
        <f>H762/A3</f>
        <v>8.429499999999999</v>
      </c>
      <c r="G762" s="155">
        <v>212.57</v>
      </c>
      <c r="H762" s="129">
        <f>G762*1.15</f>
        <v>244.45549999999997</v>
      </c>
      <c r="I762" s="257">
        <f>H762*1.1</f>
        <v>268.90105</v>
      </c>
      <c r="J762" s="210"/>
      <c r="K762" s="282">
        <f>J762*I762</f>
        <v>0</v>
      </c>
      <c r="L762" s="376" t="s">
        <v>1894</v>
      </c>
      <c r="O762" s="376"/>
    </row>
    <row r="763" spans="3:15" ht="15.75" thickBot="1">
      <c r="C763" s="309" t="s">
        <v>1978</v>
      </c>
      <c r="D763" s="390" t="s">
        <v>1979</v>
      </c>
      <c r="E763" s="417" t="s">
        <v>16</v>
      </c>
      <c r="F763" s="248">
        <f>H763/A3</f>
        <v>4.887499999999999</v>
      </c>
      <c r="G763" s="254">
        <v>123.25</v>
      </c>
      <c r="H763" s="130">
        <f>G763*1.15</f>
        <v>141.73749999999998</v>
      </c>
      <c r="I763" s="258">
        <f>H763*1.1</f>
        <v>155.91125</v>
      </c>
      <c r="J763" s="210"/>
      <c r="K763" s="282">
        <f>J763*I763</f>
        <v>0</v>
      </c>
      <c r="L763" s="376"/>
      <c r="O763" s="376"/>
    </row>
    <row r="764" spans="3:15" ht="15.75" thickBot="1">
      <c r="C764" s="49"/>
      <c r="D764" s="49"/>
      <c r="E764" s="49"/>
      <c r="F764" s="49"/>
      <c r="G764" s="20"/>
      <c r="H764" s="21"/>
      <c r="I764" s="38"/>
      <c r="J764" s="210"/>
      <c r="K764" s="282"/>
      <c r="O764" s="376"/>
    </row>
    <row r="765" spans="3:11" ht="21.75" customHeight="1" thickBot="1">
      <c r="C765" s="477" t="s">
        <v>1629</v>
      </c>
      <c r="D765" s="478"/>
      <c r="E765" s="478"/>
      <c r="F765" s="478"/>
      <c r="G765" s="478"/>
      <c r="H765" s="478"/>
      <c r="I765" s="479"/>
      <c r="J765" s="210"/>
      <c r="K765" s="282"/>
    </row>
    <row r="766" spans="2:12" ht="15.75" thickTop="1">
      <c r="B766" s="467" t="s">
        <v>408</v>
      </c>
      <c r="C766" s="468" t="s">
        <v>1825</v>
      </c>
      <c r="D766" s="469"/>
      <c r="E766" s="469"/>
      <c r="F766" s="469"/>
      <c r="G766" s="469"/>
      <c r="H766" s="469"/>
      <c r="I766" s="470"/>
      <c r="J766" s="210"/>
      <c r="K766" s="282"/>
      <c r="L766" s="376"/>
    </row>
    <row r="767" spans="2:12" ht="15.75" thickBot="1">
      <c r="B767" s="467"/>
      <c r="C767" s="322" t="s">
        <v>1972</v>
      </c>
      <c r="D767" s="269" t="s">
        <v>1957</v>
      </c>
      <c r="E767" s="269"/>
      <c r="F767" s="248">
        <f>H767/A3</f>
        <v>0.9774999999999999</v>
      </c>
      <c r="G767" s="98">
        <v>24.65</v>
      </c>
      <c r="H767" s="130">
        <f>G767*1.15</f>
        <v>28.347499999999997</v>
      </c>
      <c r="I767" s="258">
        <f>H767*1.1</f>
        <v>31.18225</v>
      </c>
      <c r="J767" s="210"/>
      <c r="K767" s="282">
        <f aca="true" t="shared" si="89" ref="K767:K931">J767*I767</f>
        <v>0</v>
      </c>
      <c r="L767" s="376" t="s">
        <v>1897</v>
      </c>
    </row>
    <row r="768" spans="2:14" ht="14.25" customHeight="1">
      <c r="B768" s="467" t="s">
        <v>1541</v>
      </c>
      <c r="C768" s="468" t="s">
        <v>959</v>
      </c>
      <c r="D768" s="469"/>
      <c r="E768" s="469"/>
      <c r="F768" s="469"/>
      <c r="G768" s="469"/>
      <c r="H768" s="469"/>
      <c r="I768" s="470"/>
      <c r="J768" s="210"/>
      <c r="K768" s="282"/>
      <c r="L768" s="376"/>
      <c r="N768" s="376"/>
    </row>
    <row r="769" spans="2:14" ht="14.25" customHeight="1">
      <c r="B769" s="467"/>
      <c r="C769" s="213" t="s">
        <v>1359</v>
      </c>
      <c r="D769" s="270" t="s">
        <v>650</v>
      </c>
      <c r="E769" s="270"/>
      <c r="F769" s="247">
        <f>H769/$A$3</f>
        <v>3.5078965517241376</v>
      </c>
      <c r="G769" s="34">
        <v>88.46</v>
      </c>
      <c r="H769" s="129">
        <f aca="true" t="shared" si="90" ref="H769:H774">G769*1.15</f>
        <v>101.72899999999998</v>
      </c>
      <c r="I769" s="257">
        <f aca="true" t="shared" si="91" ref="I769:I774">H769*1.1</f>
        <v>111.9019</v>
      </c>
      <c r="J769" s="210"/>
      <c r="K769" s="282">
        <f t="shared" si="89"/>
        <v>0</v>
      </c>
      <c r="L769" s="376"/>
      <c r="N769" s="376"/>
    </row>
    <row r="770" spans="2:12" ht="15">
      <c r="B770" s="467"/>
      <c r="C770" s="213" t="s">
        <v>1358</v>
      </c>
      <c r="D770" s="270" t="s">
        <v>1998</v>
      </c>
      <c r="E770" s="270"/>
      <c r="F770" s="247">
        <f>H770/$A$3</f>
        <v>4.515534482758621</v>
      </c>
      <c r="G770" s="34">
        <v>113.87</v>
      </c>
      <c r="H770" s="97">
        <f t="shared" si="90"/>
        <v>130.9505</v>
      </c>
      <c r="I770" s="257">
        <f t="shared" si="91"/>
        <v>144.04555000000002</v>
      </c>
      <c r="J770" s="210"/>
      <c r="K770" s="282">
        <f t="shared" si="89"/>
        <v>0</v>
      </c>
      <c r="L770" s="376" t="s">
        <v>1896</v>
      </c>
    </row>
    <row r="771" spans="2:12" ht="15">
      <c r="B771" s="100"/>
      <c r="C771" s="429" t="s">
        <v>1631</v>
      </c>
      <c r="D771" s="270" t="s">
        <v>1998</v>
      </c>
      <c r="E771" s="270"/>
      <c r="F771" s="247">
        <f>H771/$A$3</f>
        <v>3.539224137931034</v>
      </c>
      <c r="G771" s="34">
        <v>89.25</v>
      </c>
      <c r="H771" s="129">
        <f t="shared" si="90"/>
        <v>102.63749999999999</v>
      </c>
      <c r="I771" s="257">
        <f t="shared" si="91"/>
        <v>112.90124999999999</v>
      </c>
      <c r="J771" s="210"/>
      <c r="K771" s="282">
        <f t="shared" si="89"/>
        <v>0</v>
      </c>
      <c r="L771" s="376" t="s">
        <v>1858</v>
      </c>
    </row>
    <row r="772" spans="2:12" ht="15">
      <c r="B772" s="100"/>
      <c r="C772" s="213" t="s">
        <v>1565</v>
      </c>
      <c r="D772" s="270"/>
      <c r="E772" s="270"/>
      <c r="F772" s="247">
        <f>H772/$A$3</f>
        <v>3.9409310344827584</v>
      </c>
      <c r="G772" s="34">
        <v>99.38</v>
      </c>
      <c r="H772" s="129">
        <f t="shared" si="90"/>
        <v>114.28699999999999</v>
      </c>
      <c r="I772" s="257">
        <f t="shared" si="91"/>
        <v>125.7157</v>
      </c>
      <c r="J772" s="210"/>
      <c r="K772" s="282">
        <f t="shared" si="89"/>
        <v>0</v>
      </c>
      <c r="L772" s="376"/>
    </row>
    <row r="773" spans="2:12" ht="15">
      <c r="B773" s="100"/>
      <c r="C773" s="213" t="s">
        <v>1982</v>
      </c>
      <c r="D773" s="270" t="s">
        <v>1983</v>
      </c>
      <c r="E773" s="270"/>
      <c r="F773" s="247">
        <f>H773/A3</f>
        <v>7.006275862068965</v>
      </c>
      <c r="G773" s="34">
        <v>176.68</v>
      </c>
      <c r="H773" s="129">
        <f t="shared" si="90"/>
        <v>203.182</v>
      </c>
      <c r="I773" s="257">
        <f t="shared" si="91"/>
        <v>223.5002</v>
      </c>
      <c r="J773" s="210"/>
      <c r="K773" s="282">
        <f t="shared" si="89"/>
        <v>0</v>
      </c>
      <c r="L773" s="376" t="s">
        <v>1099</v>
      </c>
    </row>
    <row r="774" spans="2:12" ht="15.75" thickBot="1">
      <c r="B774" s="100"/>
      <c r="C774" s="213" t="s">
        <v>1982</v>
      </c>
      <c r="D774" s="270" t="s">
        <v>1983</v>
      </c>
      <c r="E774" s="418" t="s">
        <v>16</v>
      </c>
      <c r="F774" s="247">
        <f>H774/A3</f>
        <v>4.291482758620689</v>
      </c>
      <c r="G774" s="34">
        <v>108.22</v>
      </c>
      <c r="H774" s="129">
        <f t="shared" si="90"/>
        <v>124.45299999999999</v>
      </c>
      <c r="I774" s="257">
        <f t="shared" si="91"/>
        <v>136.8983</v>
      </c>
      <c r="J774" s="210"/>
      <c r="K774" s="282">
        <f t="shared" si="89"/>
        <v>0</v>
      </c>
      <c r="L774" s="376"/>
    </row>
    <row r="775" spans="2:12" ht="15">
      <c r="B775" s="100"/>
      <c r="C775" s="468" t="s">
        <v>1630</v>
      </c>
      <c r="D775" s="469"/>
      <c r="E775" s="469"/>
      <c r="F775" s="469"/>
      <c r="G775" s="469"/>
      <c r="H775" s="469"/>
      <c r="I775" s="470"/>
      <c r="J775" s="210"/>
      <c r="K775" s="282"/>
      <c r="L775" s="194"/>
    </row>
    <row r="776" spans="2:12" ht="15.75" thickBot="1">
      <c r="B776" s="100"/>
      <c r="C776" s="279"/>
      <c r="D776" s="270" t="s">
        <v>1693</v>
      </c>
      <c r="E776" s="270"/>
      <c r="F776" s="247">
        <f>H776/A3</f>
        <v>19.49408620689655</v>
      </c>
      <c r="G776" s="34">
        <v>491.59</v>
      </c>
      <c r="H776" s="129">
        <f>G776*1.15</f>
        <v>565.3285</v>
      </c>
      <c r="I776" s="257">
        <f>H776*1.1</f>
        <v>621.86135</v>
      </c>
      <c r="J776" s="210"/>
      <c r="K776" s="282">
        <f t="shared" si="89"/>
        <v>0</v>
      </c>
      <c r="L776" s="329"/>
    </row>
    <row r="777" spans="2:12" ht="15">
      <c r="B777" s="100"/>
      <c r="C777" s="468" t="s">
        <v>50</v>
      </c>
      <c r="D777" s="469"/>
      <c r="E777" s="469"/>
      <c r="F777" s="469"/>
      <c r="G777" s="469"/>
      <c r="H777" s="469"/>
      <c r="I777" s="470"/>
      <c r="J777" s="210"/>
      <c r="K777" s="282"/>
      <c r="L777" s="329"/>
    </row>
    <row r="778" spans="2:12" ht="15.75" thickBot="1">
      <c r="B778" s="100"/>
      <c r="C778" s="350"/>
      <c r="D778" s="390" t="s">
        <v>1694</v>
      </c>
      <c r="E778" s="390"/>
      <c r="F778" s="248">
        <f>H778/A3</f>
        <v>25.782999999999994</v>
      </c>
      <c r="G778" s="98">
        <v>650.18</v>
      </c>
      <c r="H778" s="130">
        <f>G778*1.15</f>
        <v>747.7069999999999</v>
      </c>
      <c r="I778" s="258">
        <f>H778*1.1</f>
        <v>822.4776999999999</v>
      </c>
      <c r="J778" s="210"/>
      <c r="K778" s="282">
        <f t="shared" si="89"/>
        <v>0</v>
      </c>
      <c r="L778" s="329"/>
    </row>
    <row r="779" spans="2:12" ht="15">
      <c r="B779" s="100"/>
      <c r="C779" s="468" t="s">
        <v>1984</v>
      </c>
      <c r="D779" s="469"/>
      <c r="E779" s="469"/>
      <c r="F779" s="469"/>
      <c r="G779" s="469"/>
      <c r="H779" s="469"/>
      <c r="I779" s="470"/>
      <c r="J779" s="210"/>
      <c r="K779" s="282"/>
      <c r="L779" s="329"/>
    </row>
    <row r="780" spans="2:12" ht="15">
      <c r="B780" s="100"/>
      <c r="C780" s="279" t="s">
        <v>1985</v>
      </c>
      <c r="D780" s="270" t="s">
        <v>1988</v>
      </c>
      <c r="E780" s="270"/>
      <c r="F780" s="247">
        <f>H780/A3</f>
        <v>4.517120689655172</v>
      </c>
      <c r="G780" s="34">
        <v>113.91</v>
      </c>
      <c r="H780" s="129">
        <f>G780*1.15</f>
        <v>130.9965</v>
      </c>
      <c r="I780" s="257">
        <f>H780*1.1</f>
        <v>144.09615000000002</v>
      </c>
      <c r="J780" s="210"/>
      <c r="K780" s="282">
        <f t="shared" si="89"/>
        <v>0</v>
      </c>
      <c r="L780" s="376" t="s">
        <v>1919</v>
      </c>
    </row>
    <row r="781" spans="2:12" ht="15">
      <c r="B781" s="100"/>
      <c r="C781" s="279" t="s">
        <v>1986</v>
      </c>
      <c r="D781" s="270" t="s">
        <v>1989</v>
      </c>
      <c r="E781" s="270"/>
      <c r="F781" s="247">
        <f>H781/A3</f>
        <v>6.399551724137931</v>
      </c>
      <c r="G781" s="34">
        <v>161.38</v>
      </c>
      <c r="H781" s="129">
        <f>G781*1.15</f>
        <v>185.587</v>
      </c>
      <c r="I781" s="257">
        <f>H781*1.1</f>
        <v>204.1457</v>
      </c>
      <c r="J781" s="210"/>
      <c r="K781" s="282">
        <f t="shared" si="89"/>
        <v>0</v>
      </c>
      <c r="L781" s="376" t="s">
        <v>1920</v>
      </c>
    </row>
    <row r="782" spans="2:12" ht="15.75" thickBot="1">
      <c r="B782" s="100"/>
      <c r="C782" s="350" t="s">
        <v>1987</v>
      </c>
      <c r="D782" s="390" t="s">
        <v>1990</v>
      </c>
      <c r="E782" s="270"/>
      <c r="F782" s="247">
        <f>H782/A3</f>
        <v>7.917155172413793</v>
      </c>
      <c r="G782" s="98">
        <v>199.65</v>
      </c>
      <c r="H782" s="129">
        <f>G782*1.15</f>
        <v>229.5975</v>
      </c>
      <c r="I782" s="257">
        <f>H782*1.1</f>
        <v>252.55725</v>
      </c>
      <c r="J782" s="210"/>
      <c r="K782" s="282">
        <f t="shared" si="89"/>
        <v>0</v>
      </c>
      <c r="L782" s="376" t="s">
        <v>1921</v>
      </c>
    </row>
    <row r="783" spans="2:11" s="285" customFormat="1" ht="15">
      <c r="B783" s="515" t="s">
        <v>407</v>
      </c>
      <c r="C783" s="471" t="s">
        <v>1608</v>
      </c>
      <c r="D783" s="472"/>
      <c r="E783" s="472"/>
      <c r="F783" s="472"/>
      <c r="G783" s="472"/>
      <c r="H783" s="472"/>
      <c r="I783" s="473"/>
      <c r="J783" s="284"/>
      <c r="K783" s="282"/>
    </row>
    <row r="784" spans="2:11" s="285" customFormat="1" ht="15.75" thickBot="1">
      <c r="B784" s="515"/>
      <c r="C784" s="450"/>
      <c r="D784" s="390" t="s">
        <v>2020</v>
      </c>
      <c r="E784" s="451"/>
      <c r="F784" s="449">
        <f>H784/8</f>
        <v>18.354</v>
      </c>
      <c r="G784" s="452">
        <v>127.68</v>
      </c>
      <c r="H784" s="453">
        <f>G784*1.15</f>
        <v>146.832</v>
      </c>
      <c r="I784" s="454">
        <f>H784*1.1</f>
        <v>161.5152</v>
      </c>
      <c r="J784" s="284"/>
      <c r="K784" s="282">
        <f t="shared" si="89"/>
        <v>0</v>
      </c>
    </row>
    <row r="785" spans="2:11" s="285" customFormat="1" ht="15">
      <c r="B785" s="448"/>
      <c r="C785" s="471" t="s">
        <v>2023</v>
      </c>
      <c r="D785" s="472"/>
      <c r="E785" s="472"/>
      <c r="F785" s="472"/>
      <c r="G785" s="472"/>
      <c r="H785" s="472"/>
      <c r="I785" s="473"/>
      <c r="J785" s="284"/>
      <c r="K785" s="282"/>
    </row>
    <row r="786" spans="2:11" s="285" customFormat="1" ht="15.75" thickBot="1">
      <c r="B786" s="448"/>
      <c r="C786" s="450"/>
      <c r="D786" s="390" t="s">
        <v>2024</v>
      </c>
      <c r="E786" s="451" t="s">
        <v>16</v>
      </c>
      <c r="F786" s="449"/>
      <c r="G786" s="452">
        <v>898.82</v>
      </c>
      <c r="H786" s="453">
        <f>G786*1.15</f>
        <v>1033.643</v>
      </c>
      <c r="I786" s="454">
        <f>H786*1.1</f>
        <v>1137.0073000000002</v>
      </c>
      <c r="J786" s="284"/>
      <c r="K786" s="282">
        <f t="shared" si="89"/>
        <v>0</v>
      </c>
    </row>
    <row r="787" spans="2:11" ht="15">
      <c r="B787" s="84" t="s">
        <v>406</v>
      </c>
      <c r="C787" s="474" t="s">
        <v>1826</v>
      </c>
      <c r="D787" s="475"/>
      <c r="E787" s="475"/>
      <c r="F787" s="475"/>
      <c r="G787" s="475"/>
      <c r="H787" s="475"/>
      <c r="I787" s="476"/>
      <c r="J787" s="210"/>
      <c r="K787" s="282"/>
    </row>
    <row r="788" spans="2:12" ht="15">
      <c r="B788" s="84"/>
      <c r="C788" s="216" t="s">
        <v>1827</v>
      </c>
      <c r="D788" s="113" t="s">
        <v>1591</v>
      </c>
      <c r="E788" s="113"/>
      <c r="F788" s="113"/>
      <c r="G788" s="199"/>
      <c r="H788" s="199"/>
      <c r="I788" s="215"/>
      <c r="J788" s="210"/>
      <c r="K788" s="282"/>
      <c r="L788" s="376"/>
    </row>
    <row r="789" spans="2:12" ht="14.25" customHeight="1">
      <c r="B789" t="s">
        <v>1307</v>
      </c>
      <c r="C789" s="256" t="s">
        <v>1830</v>
      </c>
      <c r="D789" s="113" t="s">
        <v>1556</v>
      </c>
      <c r="E789" s="113"/>
      <c r="F789" s="247">
        <f>H789/A3</f>
        <v>5.312275862068965</v>
      </c>
      <c r="G789" s="155">
        <v>128.38</v>
      </c>
      <c r="H789" s="129">
        <f>G789*1.2</f>
        <v>154.05599999999998</v>
      </c>
      <c r="I789" s="257">
        <f>H789*1.1</f>
        <v>169.4616</v>
      </c>
      <c r="J789" s="210"/>
      <c r="K789" s="282">
        <f t="shared" si="89"/>
        <v>0</v>
      </c>
      <c r="L789" t="s">
        <v>1100</v>
      </c>
    </row>
    <row r="790" spans="2:11" ht="15">
      <c r="B790" t="s">
        <v>1308</v>
      </c>
      <c r="C790" s="96" t="s">
        <v>1831</v>
      </c>
      <c r="D790" s="113" t="s">
        <v>1557</v>
      </c>
      <c r="E790" s="113"/>
      <c r="F790" s="247">
        <f>H790/A3</f>
        <v>6.929379310344827</v>
      </c>
      <c r="G790" s="155">
        <v>167.46</v>
      </c>
      <c r="H790" s="129">
        <f>G790*1.2</f>
        <v>200.952</v>
      </c>
      <c r="I790" s="257">
        <f>H790*1.1</f>
        <v>221.0472</v>
      </c>
      <c r="J790" s="210"/>
      <c r="K790" s="282">
        <f t="shared" si="89"/>
        <v>0</v>
      </c>
    </row>
    <row r="791" spans="2:11" ht="15">
      <c r="B791" t="s">
        <v>1309</v>
      </c>
      <c r="C791" s="96" t="s">
        <v>1832</v>
      </c>
      <c r="D791" s="113" t="s">
        <v>1558</v>
      </c>
      <c r="E791" s="113"/>
      <c r="F791" s="247">
        <f>H791/A3</f>
        <v>9.398672413793102</v>
      </c>
      <c r="G791" s="155">
        <v>237.01</v>
      </c>
      <c r="H791" s="129">
        <f>G791*1.15</f>
        <v>272.56149999999997</v>
      </c>
      <c r="I791" s="257">
        <f>H791*1.1</f>
        <v>299.81765</v>
      </c>
      <c r="J791" s="210"/>
      <c r="K791" s="282">
        <f t="shared" si="89"/>
        <v>0</v>
      </c>
    </row>
    <row r="792" spans="3:13" ht="15">
      <c r="C792" s="216" t="s">
        <v>1828</v>
      </c>
      <c r="D792" s="113"/>
      <c r="E792" s="113"/>
      <c r="F792" s="247"/>
      <c r="G792" s="34"/>
      <c r="H792" s="97"/>
      <c r="I792" s="32"/>
      <c r="J792" s="210"/>
      <c r="K792" s="282"/>
      <c r="L792" s="376"/>
      <c r="M792" s="214"/>
    </row>
    <row r="793" spans="2:12" ht="15">
      <c r="B793" t="s">
        <v>1184</v>
      </c>
      <c r="C793" s="96" t="s">
        <v>1835</v>
      </c>
      <c r="D793" s="113" t="s">
        <v>1559</v>
      </c>
      <c r="E793" s="113"/>
      <c r="F793" s="247">
        <f>H793/A3</f>
        <v>4.206896551724138</v>
      </c>
      <c r="G793" s="34">
        <v>104</v>
      </c>
      <c r="H793" s="97">
        <v>122</v>
      </c>
      <c r="I793" s="32">
        <v>134</v>
      </c>
      <c r="J793" s="210"/>
      <c r="K793" s="282">
        <f t="shared" si="89"/>
        <v>0</v>
      </c>
      <c r="L793" s="376" t="s">
        <v>1899</v>
      </c>
    </row>
    <row r="794" spans="2:12" ht="15">
      <c r="B794" t="s">
        <v>1185</v>
      </c>
      <c r="C794" s="96" t="s">
        <v>1834</v>
      </c>
      <c r="D794" s="113" t="s">
        <v>1560</v>
      </c>
      <c r="E794" s="113"/>
      <c r="F794" s="247">
        <f>H794/A3</f>
        <v>5.137931034482759</v>
      </c>
      <c r="G794" s="34">
        <v>127</v>
      </c>
      <c r="H794" s="97">
        <v>149</v>
      </c>
      <c r="I794" s="32">
        <v>164</v>
      </c>
      <c r="J794" s="210"/>
      <c r="K794" s="282">
        <f t="shared" si="89"/>
        <v>0</v>
      </c>
      <c r="L794" s="376" t="s">
        <v>1900</v>
      </c>
    </row>
    <row r="795" spans="2:12" ht="15">
      <c r="B795" t="s">
        <v>1186</v>
      </c>
      <c r="C795" s="96" t="s">
        <v>1833</v>
      </c>
      <c r="D795" s="113" t="s">
        <v>1561</v>
      </c>
      <c r="E795" s="113"/>
      <c r="F795" s="247">
        <f>H795/A3</f>
        <v>6.206896551724138</v>
      </c>
      <c r="G795" s="34">
        <v>153</v>
      </c>
      <c r="H795" s="97">
        <v>180</v>
      </c>
      <c r="I795" s="32">
        <v>197</v>
      </c>
      <c r="J795" s="210"/>
      <c r="K795" s="282">
        <f t="shared" si="89"/>
        <v>0</v>
      </c>
      <c r="L795" s="376" t="s">
        <v>1901</v>
      </c>
    </row>
    <row r="796" spans="3:12" ht="15">
      <c r="C796" s="216" t="s">
        <v>61</v>
      </c>
      <c r="D796" s="113" t="s">
        <v>62</v>
      </c>
      <c r="E796" s="113"/>
      <c r="F796" s="247">
        <f>H796/A3</f>
        <v>2.2865172413793102</v>
      </c>
      <c r="G796" s="34">
        <v>57.66</v>
      </c>
      <c r="H796" s="129">
        <f>G796*1.15</f>
        <v>66.309</v>
      </c>
      <c r="I796" s="257">
        <f>H796*1.1</f>
        <v>72.93990000000001</v>
      </c>
      <c r="J796" s="210"/>
      <c r="K796" s="282">
        <f t="shared" si="89"/>
        <v>0</v>
      </c>
      <c r="L796" s="376" t="s">
        <v>1888</v>
      </c>
    </row>
    <row r="797" spans="3:12" ht="15">
      <c r="C797" s="216" t="s">
        <v>2027</v>
      </c>
      <c r="D797" s="113"/>
      <c r="E797" s="113"/>
      <c r="F797" s="247"/>
      <c r="G797" s="34"/>
      <c r="H797" s="129"/>
      <c r="I797" s="257"/>
      <c r="J797" s="210"/>
      <c r="K797" s="282"/>
      <c r="L797" s="376"/>
    </row>
    <row r="798" spans="3:12" ht="15">
      <c r="C798" s="96" t="s">
        <v>2028</v>
      </c>
      <c r="D798" s="113" t="s">
        <v>2030</v>
      </c>
      <c r="E798" s="113"/>
      <c r="F798" s="247"/>
      <c r="G798" s="34">
        <v>212.98</v>
      </c>
      <c r="H798" s="129">
        <f>G798*1.15</f>
        <v>244.92699999999996</v>
      </c>
      <c r="I798" s="257">
        <f>H798*1.1</f>
        <v>269.4197</v>
      </c>
      <c r="J798" s="210"/>
      <c r="K798" s="282">
        <f t="shared" si="89"/>
        <v>0</v>
      </c>
      <c r="L798" s="376"/>
    </row>
    <row r="799" spans="3:12" ht="15.75" thickBot="1">
      <c r="C799" s="96" t="s">
        <v>2029</v>
      </c>
      <c r="D799" s="114" t="s">
        <v>2031</v>
      </c>
      <c r="E799" s="114"/>
      <c r="F799" s="248"/>
      <c r="G799" s="98">
        <v>295.65</v>
      </c>
      <c r="H799" s="129">
        <f>G799*1.15</f>
        <v>339.99749999999995</v>
      </c>
      <c r="I799" s="257">
        <f>H799*1.1</f>
        <v>373.99724999999995</v>
      </c>
      <c r="J799" s="210"/>
      <c r="K799" s="282">
        <f t="shared" si="89"/>
        <v>0</v>
      </c>
      <c r="L799" s="376"/>
    </row>
    <row r="800" spans="2:12" ht="15">
      <c r="B800" s="467" t="s">
        <v>615</v>
      </c>
      <c r="C800" s="474" t="s">
        <v>1836</v>
      </c>
      <c r="D800" s="475"/>
      <c r="E800" s="475"/>
      <c r="F800" s="475"/>
      <c r="G800" s="475"/>
      <c r="H800" s="475"/>
      <c r="I800" s="476"/>
      <c r="J800" s="210"/>
      <c r="K800" s="282"/>
      <c r="L800" s="376" t="s">
        <v>1887</v>
      </c>
    </row>
    <row r="801" spans="2:11" ht="15.75" thickBot="1">
      <c r="B801" s="467"/>
      <c r="C801" s="121" t="s">
        <v>1366</v>
      </c>
      <c r="D801" s="269" t="s">
        <v>1996</v>
      </c>
      <c r="E801" s="269"/>
      <c r="F801" s="247">
        <f>H801/A3</f>
        <v>13.62155172413793</v>
      </c>
      <c r="G801" s="34">
        <v>343.5</v>
      </c>
      <c r="H801" s="129">
        <f>G801*1.15</f>
        <v>395.025</v>
      </c>
      <c r="I801" s="257">
        <f>H801*1.1</f>
        <v>434.52750000000003</v>
      </c>
      <c r="J801" s="210"/>
      <c r="K801" s="282">
        <f t="shared" si="89"/>
        <v>0</v>
      </c>
    </row>
    <row r="802" spans="2:11" ht="15">
      <c r="B802" s="467" t="s">
        <v>616</v>
      </c>
      <c r="C802" s="474" t="s">
        <v>1774</v>
      </c>
      <c r="D802" s="529"/>
      <c r="E802" s="529"/>
      <c r="F802" s="529"/>
      <c r="G802" s="529"/>
      <c r="H802" s="529"/>
      <c r="I802" s="530"/>
      <c r="J802" s="210"/>
      <c r="K802" s="282"/>
    </row>
    <row r="803" spans="2:12" ht="15">
      <c r="B803" s="467"/>
      <c r="C803" s="96" t="s">
        <v>1772</v>
      </c>
      <c r="D803" s="113" t="s">
        <v>1775</v>
      </c>
      <c r="E803" s="113"/>
      <c r="F803" s="247">
        <f>H803/A3</f>
        <v>3.765258620689655</v>
      </c>
      <c r="G803" s="34">
        <v>94.95</v>
      </c>
      <c r="H803" s="129">
        <f>G803*1.15</f>
        <v>109.1925</v>
      </c>
      <c r="I803" s="257">
        <f>H803*1.1</f>
        <v>120.11175</v>
      </c>
      <c r="J803" s="210"/>
      <c r="K803" s="282">
        <f>J803*I803</f>
        <v>0</v>
      </c>
      <c r="L803" s="329" t="s">
        <v>1101</v>
      </c>
    </row>
    <row r="804" spans="3:12" ht="15">
      <c r="C804" s="96" t="s">
        <v>1980</v>
      </c>
      <c r="D804" s="113" t="s">
        <v>1981</v>
      </c>
      <c r="E804" s="113"/>
      <c r="F804" s="247">
        <f>H804/A3</f>
        <v>10.015310344827585</v>
      </c>
      <c r="G804" s="34">
        <v>252.56</v>
      </c>
      <c r="H804" s="129">
        <f>G804*1.15</f>
        <v>290.44399999999996</v>
      </c>
      <c r="I804" s="257">
        <f>H804*1.1</f>
        <v>319.48839999999996</v>
      </c>
      <c r="J804" s="210"/>
      <c r="K804" s="282">
        <f>J804*I804</f>
        <v>0</v>
      </c>
      <c r="L804" s="376"/>
    </row>
    <row r="805" spans="3:12" ht="15">
      <c r="C805" s="96" t="s">
        <v>2036</v>
      </c>
      <c r="D805" s="113" t="s">
        <v>2037</v>
      </c>
      <c r="E805" s="113" t="s">
        <v>775</v>
      </c>
      <c r="F805" s="247"/>
      <c r="G805" s="34">
        <v>239.95</v>
      </c>
      <c r="H805" s="129">
        <f>G805*1.15</f>
        <v>275.94249999999994</v>
      </c>
      <c r="I805" s="257">
        <f>H805*1.1</f>
        <v>303.53675</v>
      </c>
      <c r="J805" s="210"/>
      <c r="K805" s="282">
        <f>J805*I805</f>
        <v>0</v>
      </c>
      <c r="L805" s="376"/>
    </row>
    <row r="806" spans="3:12" ht="15">
      <c r="C806" s="279" t="s">
        <v>1773</v>
      </c>
      <c r="D806" s="113" t="s">
        <v>1844</v>
      </c>
      <c r="E806" s="113"/>
      <c r="F806" s="247">
        <f>H806/A3</f>
        <v>5.75</v>
      </c>
      <c r="G806" s="34">
        <v>145</v>
      </c>
      <c r="H806" s="97">
        <f>G806*1.15</f>
        <v>166.75</v>
      </c>
      <c r="I806" s="257">
        <f>H806*1.1</f>
        <v>183.425</v>
      </c>
      <c r="J806" s="210"/>
      <c r="K806" s="282">
        <f t="shared" si="89"/>
        <v>0</v>
      </c>
      <c r="L806" t="s">
        <v>1102</v>
      </c>
    </row>
    <row r="807" spans="3:11" ht="15.75" thickBot="1">
      <c r="C807" s="350" t="s">
        <v>866</v>
      </c>
      <c r="D807" s="114" t="s">
        <v>668</v>
      </c>
      <c r="E807" s="114"/>
      <c r="F807" s="248">
        <f>H807/A3</f>
        <v>7.286637931034482</v>
      </c>
      <c r="G807" s="98">
        <v>183.75</v>
      </c>
      <c r="H807" s="130">
        <f>G807*1.15</f>
        <v>211.31249999999997</v>
      </c>
      <c r="I807" s="258">
        <f>H807*1.1</f>
        <v>232.44375</v>
      </c>
      <c r="J807" s="210"/>
      <c r="K807" s="282">
        <f t="shared" si="89"/>
        <v>0</v>
      </c>
    </row>
    <row r="808" spans="2:12" ht="15">
      <c r="B808" s="100" t="s">
        <v>617</v>
      </c>
      <c r="C808" s="593" t="s">
        <v>1837</v>
      </c>
      <c r="D808" s="594"/>
      <c r="E808" s="594"/>
      <c r="F808" s="594"/>
      <c r="G808" s="594"/>
      <c r="H808" s="594"/>
      <c r="I808" s="595"/>
      <c r="J808" s="210"/>
      <c r="K808" s="282"/>
      <c r="L808" s="376" t="s">
        <v>1889</v>
      </c>
    </row>
    <row r="809" spans="2:11" ht="15">
      <c r="B809" t="s">
        <v>618</v>
      </c>
      <c r="C809" s="13" t="s">
        <v>614</v>
      </c>
      <c r="D809" s="37"/>
      <c r="E809" s="37"/>
      <c r="F809" s="247">
        <f>H809/$A$3</f>
        <v>1.552103448275862</v>
      </c>
      <c r="G809" s="34">
        <v>39.14</v>
      </c>
      <c r="H809" s="129">
        <f>G809*1.15</f>
        <v>45.010999999999996</v>
      </c>
      <c r="I809" s="32">
        <v>33</v>
      </c>
      <c r="J809" s="210"/>
      <c r="K809" s="282">
        <f t="shared" si="89"/>
        <v>0</v>
      </c>
    </row>
    <row r="810" spans="2:12" ht="15.75">
      <c r="B810" t="s">
        <v>1848</v>
      </c>
      <c r="C810" s="13" t="s">
        <v>1968</v>
      </c>
      <c r="D810" s="37"/>
      <c r="E810" s="37"/>
      <c r="F810" s="247">
        <f>H810/$A$3</f>
        <v>1.8035172413793101</v>
      </c>
      <c r="G810" s="34">
        <v>45.48</v>
      </c>
      <c r="H810" s="129">
        <f>G810*1.15</f>
        <v>52.30199999999999</v>
      </c>
      <c r="I810" s="257">
        <f>H810*1.1</f>
        <v>57.532199999999996</v>
      </c>
      <c r="J810" s="210"/>
      <c r="K810" s="282">
        <f t="shared" si="89"/>
        <v>0</v>
      </c>
      <c r="L810" s="225"/>
    </row>
    <row r="811" spans="2:12" ht="15.75">
      <c r="B811" t="s">
        <v>1849</v>
      </c>
      <c r="C811" s="13" t="s">
        <v>1969</v>
      </c>
      <c r="D811" s="37"/>
      <c r="E811" s="37"/>
      <c r="F811" s="247">
        <f>H811/$A$3</f>
        <v>2.166362068965517</v>
      </c>
      <c r="G811" s="34">
        <v>54.63</v>
      </c>
      <c r="H811" s="129">
        <f>G811*1.15</f>
        <v>62.8245</v>
      </c>
      <c r="I811" s="257">
        <f>H811*1.1</f>
        <v>69.10695000000001</v>
      </c>
      <c r="J811" s="210"/>
      <c r="K811" s="282">
        <f t="shared" si="89"/>
        <v>0</v>
      </c>
      <c r="L811" s="225"/>
    </row>
    <row r="812" spans="2:12" ht="15.75">
      <c r="B812" t="s">
        <v>1850</v>
      </c>
      <c r="C812" s="13" t="s">
        <v>1970</v>
      </c>
      <c r="D812" s="37"/>
      <c r="E812" s="37"/>
      <c r="F812" s="247">
        <f>H812/$A$3</f>
        <v>2.8163103448275857</v>
      </c>
      <c r="G812" s="34">
        <v>71.02</v>
      </c>
      <c r="H812" s="129">
        <f>G812*1.15</f>
        <v>81.67299999999999</v>
      </c>
      <c r="I812" s="257">
        <f>H812*1.1</f>
        <v>89.8403</v>
      </c>
      <c r="J812" s="210"/>
      <c r="K812" s="282">
        <f t="shared" si="89"/>
        <v>0</v>
      </c>
      <c r="L812" s="225"/>
    </row>
    <row r="813" spans="2:12" ht="15.75">
      <c r="B813" t="s">
        <v>1851</v>
      </c>
      <c r="C813" s="13" t="s">
        <v>1971</v>
      </c>
      <c r="D813" s="37"/>
      <c r="E813" s="37"/>
      <c r="F813" s="247">
        <f>H813/A3</f>
        <v>3.3532413793103446</v>
      </c>
      <c r="G813" s="34">
        <v>84.56</v>
      </c>
      <c r="H813" s="129">
        <f>G813*1.15</f>
        <v>97.244</v>
      </c>
      <c r="I813" s="257">
        <f>H813*1.1</f>
        <v>106.9684</v>
      </c>
      <c r="J813" s="210"/>
      <c r="K813" s="282">
        <f t="shared" si="89"/>
        <v>0</v>
      </c>
      <c r="L813" s="225"/>
    </row>
    <row r="814" spans="3:12" ht="15.75">
      <c r="C814" s="593" t="s">
        <v>2025</v>
      </c>
      <c r="D814" s="594"/>
      <c r="E814" s="594"/>
      <c r="F814" s="594"/>
      <c r="G814" s="594"/>
      <c r="H814" s="594"/>
      <c r="I814" s="595"/>
      <c r="J814" s="210"/>
      <c r="K814" s="282"/>
      <c r="L814" s="225"/>
    </row>
    <row r="815" spans="3:12" ht="15.75">
      <c r="C815" s="13" t="s">
        <v>614</v>
      </c>
      <c r="D815" s="37"/>
      <c r="E815" s="48" t="s">
        <v>16</v>
      </c>
      <c r="F815" s="247"/>
      <c r="G815" s="34">
        <v>23.65</v>
      </c>
      <c r="H815" s="129">
        <f>G815*1.15</f>
        <v>27.197499999999998</v>
      </c>
      <c r="I815" s="257">
        <f>H815*1.1</f>
        <v>29.91725</v>
      </c>
      <c r="J815" s="210"/>
      <c r="K815" s="282">
        <f t="shared" si="89"/>
        <v>0</v>
      </c>
      <c r="L815" s="225"/>
    </row>
    <row r="816" spans="3:12" ht="15.75">
      <c r="C816" s="13" t="s">
        <v>1968</v>
      </c>
      <c r="D816" s="37"/>
      <c r="E816" s="48" t="s">
        <v>16</v>
      </c>
      <c r="F816" s="247"/>
      <c r="G816" s="34">
        <v>29.44</v>
      </c>
      <c r="H816" s="129">
        <f>G816*1.15</f>
        <v>33.856</v>
      </c>
      <c r="I816" s="257">
        <f>H816*1.1</f>
        <v>37.241600000000005</v>
      </c>
      <c r="J816" s="210"/>
      <c r="K816" s="282">
        <f t="shared" si="89"/>
        <v>0</v>
      </c>
      <c r="L816" s="225"/>
    </row>
    <row r="817" spans="3:12" ht="15.75">
      <c r="C817" s="13" t="s">
        <v>1969</v>
      </c>
      <c r="D817" s="37"/>
      <c r="E817" s="48" t="s">
        <v>16</v>
      </c>
      <c r="F817" s="247"/>
      <c r="G817" s="34">
        <v>38.82</v>
      </c>
      <c r="H817" s="129">
        <f>G817*1.15</f>
        <v>44.642999999999994</v>
      </c>
      <c r="I817" s="257">
        <f>H817*1.1</f>
        <v>49.107299999999995</v>
      </c>
      <c r="J817" s="210"/>
      <c r="K817" s="282">
        <f t="shared" si="89"/>
        <v>0</v>
      </c>
      <c r="L817" s="225"/>
    </row>
    <row r="818" spans="3:12" ht="15.75">
      <c r="C818" s="13" t="s">
        <v>1970</v>
      </c>
      <c r="D818" s="37"/>
      <c r="E818" s="48" t="s">
        <v>16</v>
      </c>
      <c r="F818" s="247"/>
      <c r="G818" s="34">
        <v>43.04</v>
      </c>
      <c r="H818" s="129">
        <f>G818*1.15</f>
        <v>49.495999999999995</v>
      </c>
      <c r="I818" s="257">
        <f>H818*1.1</f>
        <v>54.4456</v>
      </c>
      <c r="J818" s="210"/>
      <c r="K818" s="282">
        <f t="shared" si="89"/>
        <v>0</v>
      </c>
      <c r="L818" s="225"/>
    </row>
    <row r="819" spans="3:12" ht="15.75">
      <c r="C819" s="13" t="s">
        <v>1971</v>
      </c>
      <c r="D819" s="37"/>
      <c r="E819" s="48" t="s">
        <v>16</v>
      </c>
      <c r="F819" s="247"/>
      <c r="G819" s="34">
        <v>60.02</v>
      </c>
      <c r="H819" s="129">
        <f>G819*1.15</f>
        <v>69.023</v>
      </c>
      <c r="I819" s="257">
        <f>H819*1.1</f>
        <v>75.92530000000001</v>
      </c>
      <c r="J819" s="210"/>
      <c r="K819" s="282">
        <f t="shared" si="89"/>
        <v>0</v>
      </c>
      <c r="L819" s="225"/>
    </row>
    <row r="820" spans="3:12" ht="16.5" thickBot="1">
      <c r="C820" s="13"/>
      <c r="D820" s="37"/>
      <c r="E820" s="48"/>
      <c r="F820" s="247"/>
      <c r="G820" s="34"/>
      <c r="H820" s="129"/>
      <c r="I820" s="257"/>
      <c r="J820" s="210"/>
      <c r="K820" s="282"/>
      <c r="L820" s="225"/>
    </row>
    <row r="821" spans="2:11" ht="15">
      <c r="B821" s="100"/>
      <c r="C821" s="474" t="s">
        <v>1838</v>
      </c>
      <c r="D821" s="475"/>
      <c r="E821" s="475"/>
      <c r="F821" s="475"/>
      <c r="G821" s="475"/>
      <c r="H821" s="475"/>
      <c r="I821" s="476"/>
      <c r="J821" s="210"/>
      <c r="K821" s="282"/>
    </row>
    <row r="822" spans="2:13" ht="15.75">
      <c r="B822" s="100"/>
      <c r="C822" s="13" t="s">
        <v>606</v>
      </c>
      <c r="D822" s="113" t="s">
        <v>608</v>
      </c>
      <c r="E822" s="113"/>
      <c r="F822" s="247">
        <f>H822/$A$3</f>
        <v>1.9173275862068966</v>
      </c>
      <c r="G822" s="34">
        <v>48.35</v>
      </c>
      <c r="H822" s="129">
        <f>G822*1.15</f>
        <v>55.6025</v>
      </c>
      <c r="I822" s="257">
        <f>H822*1.1</f>
        <v>61.16275</v>
      </c>
      <c r="J822" s="210"/>
      <c r="K822" s="282">
        <f t="shared" si="89"/>
        <v>0</v>
      </c>
      <c r="L822" s="225" t="s">
        <v>1103</v>
      </c>
      <c r="M822" s="214"/>
    </row>
    <row r="823" spans="2:12" ht="15.75">
      <c r="B823" s="100"/>
      <c r="C823" s="13" t="s">
        <v>607</v>
      </c>
      <c r="D823" s="113" t="s">
        <v>608</v>
      </c>
      <c r="E823" s="113"/>
      <c r="F823" s="247">
        <f aca="true" t="shared" si="92" ref="F823:F831">H823/$A$3</f>
        <v>1.9173275862068966</v>
      </c>
      <c r="G823" s="34">
        <v>48.35</v>
      </c>
      <c r="H823" s="129">
        <f aca="true" t="shared" si="93" ref="H823:H832">G823*1.15</f>
        <v>55.6025</v>
      </c>
      <c r="I823" s="257">
        <f>H823*1.1</f>
        <v>61.16275</v>
      </c>
      <c r="J823" s="210"/>
      <c r="K823" s="282">
        <f t="shared" si="89"/>
        <v>0</v>
      </c>
      <c r="L823" s="225"/>
    </row>
    <row r="824" spans="2:12" ht="15.75">
      <c r="B824" s="100"/>
      <c r="C824" s="13" t="s">
        <v>960</v>
      </c>
      <c r="D824" s="113" t="s">
        <v>609</v>
      </c>
      <c r="E824" s="113"/>
      <c r="F824" s="247">
        <f t="shared" si="92"/>
        <v>2.5208793103448275</v>
      </c>
      <c r="G824" s="34">
        <v>63.57</v>
      </c>
      <c r="H824" s="129">
        <f t="shared" si="93"/>
        <v>73.10549999999999</v>
      </c>
      <c r="I824" s="257">
        <f>H824*1.1</f>
        <v>80.41605</v>
      </c>
      <c r="J824" s="210"/>
      <c r="K824" s="282">
        <f t="shared" si="89"/>
        <v>0</v>
      </c>
      <c r="L824" s="225"/>
    </row>
    <row r="825" spans="2:12" ht="15.75">
      <c r="B825" s="100"/>
      <c r="C825" s="13" t="s">
        <v>961</v>
      </c>
      <c r="D825" s="113" t="s">
        <v>609</v>
      </c>
      <c r="E825" s="113"/>
      <c r="F825" s="247">
        <f t="shared" si="92"/>
        <v>2.5208793103448275</v>
      </c>
      <c r="G825" s="34">
        <v>63.57</v>
      </c>
      <c r="H825" s="129">
        <f t="shared" si="93"/>
        <v>73.10549999999999</v>
      </c>
      <c r="I825" s="257">
        <f>H825*1.1</f>
        <v>80.41605</v>
      </c>
      <c r="J825" s="210"/>
      <c r="K825" s="282">
        <f t="shared" si="89"/>
        <v>0</v>
      </c>
      <c r="L825" s="225"/>
    </row>
    <row r="826" spans="2:12" ht="15">
      <c r="B826" s="152" t="s">
        <v>641</v>
      </c>
      <c r="C826" s="13">
        <v>1</v>
      </c>
      <c r="D826" s="113" t="s">
        <v>222</v>
      </c>
      <c r="E826" s="113"/>
      <c r="F826" s="247">
        <f t="shared" si="92"/>
        <v>2.1076724137931033</v>
      </c>
      <c r="G826" s="34">
        <v>53.15</v>
      </c>
      <c r="H826" s="129">
        <f t="shared" si="93"/>
        <v>61.122499999999995</v>
      </c>
      <c r="I826" s="257">
        <f aca="true" t="shared" si="94" ref="I826:I832">H826*1.1</f>
        <v>67.23475</v>
      </c>
      <c r="J826" s="210"/>
      <c r="K826" s="282">
        <f t="shared" si="89"/>
        <v>0</v>
      </c>
      <c r="L826" s="376"/>
    </row>
    <row r="827" spans="2:11" ht="15">
      <c r="B827" s="152" t="s">
        <v>642</v>
      </c>
      <c r="C827" s="13">
        <v>2</v>
      </c>
      <c r="D827" s="113" t="s">
        <v>645</v>
      </c>
      <c r="E827" s="113"/>
      <c r="F827" s="247">
        <f t="shared" si="92"/>
        <v>3.1077758620689657</v>
      </c>
      <c r="G827" s="34">
        <v>78.37</v>
      </c>
      <c r="H827" s="129">
        <f t="shared" si="93"/>
        <v>90.1255</v>
      </c>
      <c r="I827" s="257">
        <f t="shared" si="94"/>
        <v>99.13805</v>
      </c>
      <c r="J827" s="210"/>
      <c r="K827" s="282">
        <f t="shared" si="89"/>
        <v>0</v>
      </c>
    </row>
    <row r="828" spans="2:11" ht="15">
      <c r="B828" s="152" t="s">
        <v>643</v>
      </c>
      <c r="C828" s="13">
        <v>3</v>
      </c>
      <c r="D828" s="113" t="s">
        <v>645</v>
      </c>
      <c r="E828" s="113"/>
      <c r="F828" s="247">
        <f t="shared" si="92"/>
        <v>2.889275862068965</v>
      </c>
      <c r="G828" s="34">
        <v>72.86</v>
      </c>
      <c r="H828" s="129">
        <f t="shared" si="93"/>
        <v>83.78899999999999</v>
      </c>
      <c r="I828" s="257">
        <f t="shared" si="94"/>
        <v>92.16789999999999</v>
      </c>
      <c r="J828" s="210"/>
      <c r="K828" s="282">
        <f t="shared" si="89"/>
        <v>0</v>
      </c>
    </row>
    <row r="829" spans="2:13" ht="15">
      <c r="B829" s="152" t="s">
        <v>644</v>
      </c>
      <c r="C829" s="13" t="s">
        <v>1515</v>
      </c>
      <c r="D829" s="113" t="s">
        <v>646</v>
      </c>
      <c r="E829" s="113"/>
      <c r="F829" s="247">
        <f t="shared" si="92"/>
        <v>1.8697413793103448</v>
      </c>
      <c r="G829" s="34">
        <v>47.15</v>
      </c>
      <c r="H829" s="129">
        <f t="shared" si="93"/>
        <v>54.2225</v>
      </c>
      <c r="I829" s="257">
        <f t="shared" si="94"/>
        <v>59.64475</v>
      </c>
      <c r="J829" s="210"/>
      <c r="K829" s="282">
        <f t="shared" si="89"/>
        <v>0</v>
      </c>
      <c r="L829" s="376"/>
      <c r="M829" s="214"/>
    </row>
    <row r="830" spans="2:12" ht="15">
      <c r="B830" s="152" t="s">
        <v>1514</v>
      </c>
      <c r="C830" s="13" t="s">
        <v>1516</v>
      </c>
      <c r="D830" s="113" t="s">
        <v>647</v>
      </c>
      <c r="E830" s="113"/>
      <c r="F830" s="247">
        <f t="shared" si="92"/>
        <v>2.9741379310344827</v>
      </c>
      <c r="G830" s="34">
        <v>75</v>
      </c>
      <c r="H830" s="129">
        <f t="shared" si="93"/>
        <v>86.25</v>
      </c>
      <c r="I830" s="257">
        <f t="shared" si="94"/>
        <v>94.87500000000001</v>
      </c>
      <c r="J830" s="210"/>
      <c r="K830" s="282">
        <f t="shared" si="89"/>
        <v>0</v>
      </c>
      <c r="L830" s="376"/>
    </row>
    <row r="831" spans="2:12" ht="15">
      <c r="B831" s="152"/>
      <c r="C831" s="13" t="s">
        <v>610</v>
      </c>
      <c r="D831" s="113" t="s">
        <v>611</v>
      </c>
      <c r="E831" s="113"/>
      <c r="F831" s="247">
        <f t="shared" si="92"/>
        <v>9.04256896551724</v>
      </c>
      <c r="G831" s="34">
        <v>228.03</v>
      </c>
      <c r="H831" s="129">
        <f t="shared" si="93"/>
        <v>262.23449999999997</v>
      </c>
      <c r="I831" s="257">
        <f t="shared" si="94"/>
        <v>288.45795</v>
      </c>
      <c r="J831" s="210"/>
      <c r="K831" s="282">
        <f t="shared" si="89"/>
        <v>0</v>
      </c>
      <c r="L831" s="376" t="s">
        <v>1104</v>
      </c>
    </row>
    <row r="832" spans="2:12" ht="15.75" thickBot="1">
      <c r="B832" s="152"/>
      <c r="C832" s="102" t="s">
        <v>1768</v>
      </c>
      <c r="D832" s="114" t="s">
        <v>1769</v>
      </c>
      <c r="E832" s="113"/>
      <c r="F832" s="247">
        <f>H832/A3</f>
        <v>3.4222413793103446</v>
      </c>
      <c r="G832" s="98">
        <v>86.3</v>
      </c>
      <c r="H832" s="130">
        <f t="shared" si="93"/>
        <v>99.24499999999999</v>
      </c>
      <c r="I832" s="258">
        <f t="shared" si="94"/>
        <v>109.1695</v>
      </c>
      <c r="J832" s="210"/>
      <c r="K832" s="282">
        <f t="shared" si="89"/>
        <v>0</v>
      </c>
      <c r="L832" s="376"/>
    </row>
    <row r="833" spans="2:11" ht="15">
      <c r="B833" s="152"/>
      <c r="C833" s="474" t="s">
        <v>1839</v>
      </c>
      <c r="D833" s="475"/>
      <c r="E833" s="475"/>
      <c r="F833" s="475"/>
      <c r="G833" s="475"/>
      <c r="H833" s="475"/>
      <c r="I833" s="476"/>
      <c r="J833" s="210"/>
      <c r="K833" s="282"/>
    </row>
    <row r="834" spans="2:16" ht="15">
      <c r="B834" s="152" t="s">
        <v>1580</v>
      </c>
      <c r="C834" s="213" t="s">
        <v>1840</v>
      </c>
      <c r="D834" s="199"/>
      <c r="E834" s="199"/>
      <c r="F834" s="247">
        <f>H834/$A$3</f>
        <v>7.3758620689655165</v>
      </c>
      <c r="G834" s="34">
        <v>186</v>
      </c>
      <c r="H834" s="129">
        <f>G834*1.15</f>
        <v>213.89999999999998</v>
      </c>
      <c r="I834" s="257">
        <f>H834*1.1</f>
        <v>235.29</v>
      </c>
      <c r="J834" s="210"/>
      <c r="K834" s="282">
        <f t="shared" si="89"/>
        <v>0</v>
      </c>
      <c r="L834" s="376" t="s">
        <v>1995</v>
      </c>
      <c r="P834" s="214"/>
    </row>
    <row r="835" spans="2:16" ht="15">
      <c r="B835" s="152"/>
      <c r="C835" s="213" t="s">
        <v>1841</v>
      </c>
      <c r="D835" s="113" t="s">
        <v>1611</v>
      </c>
      <c r="E835" s="113"/>
      <c r="F835" s="247">
        <f>H835/$A$3</f>
        <v>9.087379310344827</v>
      </c>
      <c r="G835" s="34">
        <v>229.16</v>
      </c>
      <c r="H835" s="97">
        <f>G835*1.15</f>
        <v>263.534</v>
      </c>
      <c r="I835" s="257">
        <f>H835*1.1</f>
        <v>289.8874</v>
      </c>
      <c r="J835" s="210"/>
      <c r="K835" s="282">
        <f t="shared" si="89"/>
        <v>0</v>
      </c>
      <c r="L835" s="376" t="s">
        <v>962</v>
      </c>
      <c r="P835" s="214"/>
    </row>
    <row r="836" spans="2:16" ht="15">
      <c r="B836" s="152"/>
      <c r="C836" s="213" t="s">
        <v>208</v>
      </c>
      <c r="D836" s="113"/>
      <c r="E836" s="113"/>
      <c r="F836" s="247">
        <f>H836/$A$3</f>
        <v>4.085275862068965</v>
      </c>
      <c r="G836" s="34">
        <v>103.02</v>
      </c>
      <c r="H836" s="129">
        <f>G836*1.15</f>
        <v>118.47299999999998</v>
      </c>
      <c r="I836" s="257">
        <f>H836*1.1</f>
        <v>130.3203</v>
      </c>
      <c r="J836" s="210"/>
      <c r="K836" s="282">
        <f t="shared" si="89"/>
        <v>0</v>
      </c>
      <c r="L836" s="194"/>
      <c r="P836" s="214"/>
    </row>
    <row r="837" spans="2:16" ht="15.75" thickBot="1">
      <c r="B837" s="152"/>
      <c r="C837" s="213" t="s">
        <v>2026</v>
      </c>
      <c r="D837" s="113" t="s">
        <v>1997</v>
      </c>
      <c r="E837" s="113"/>
      <c r="F837" s="247"/>
      <c r="G837" s="34">
        <v>33.57</v>
      </c>
      <c r="H837" s="129">
        <f>G837*1.15</f>
        <v>38.6055</v>
      </c>
      <c r="I837" s="257">
        <f>H837*1.1</f>
        <v>42.46605</v>
      </c>
      <c r="J837" s="210"/>
      <c r="K837" s="282">
        <f t="shared" si="89"/>
        <v>0</v>
      </c>
      <c r="L837" s="194"/>
      <c r="P837" s="214"/>
    </row>
    <row r="838" spans="2:12" ht="15">
      <c r="B838" s="152"/>
      <c r="C838" s="474" t="s">
        <v>1975</v>
      </c>
      <c r="D838" s="475" t="s">
        <v>1975</v>
      </c>
      <c r="E838" s="475"/>
      <c r="F838" s="475"/>
      <c r="G838" s="475"/>
      <c r="H838" s="475"/>
      <c r="I838" s="476"/>
      <c r="J838" s="210"/>
      <c r="K838" s="282"/>
      <c r="L838" s="194"/>
    </row>
    <row r="839" spans="2:12" ht="16.5" thickBot="1">
      <c r="B839" s="152"/>
      <c r="C839" s="321"/>
      <c r="D839" s="114" t="s">
        <v>1976</v>
      </c>
      <c r="E839" s="114"/>
      <c r="F839" s="248">
        <f>H839/A3</f>
        <v>11.149448275862069</v>
      </c>
      <c r="G839" s="98">
        <v>281.16</v>
      </c>
      <c r="H839" s="130">
        <f>G839*1.15</f>
        <v>323.334</v>
      </c>
      <c r="I839" s="258">
        <f>H839*1.1</f>
        <v>355.66740000000004</v>
      </c>
      <c r="J839" s="210"/>
      <c r="K839" s="282">
        <f t="shared" si="89"/>
        <v>0</v>
      </c>
      <c r="L839" s="312" t="s">
        <v>1105</v>
      </c>
    </row>
    <row r="840" spans="2:12" ht="15">
      <c r="B840" s="152"/>
      <c r="C840" s="474" t="s">
        <v>1777</v>
      </c>
      <c r="D840" s="475"/>
      <c r="E840" s="475"/>
      <c r="F840" s="475"/>
      <c r="G840" s="475"/>
      <c r="H840" s="475"/>
      <c r="I840" s="476"/>
      <c r="J840" s="210"/>
      <c r="K840" s="282"/>
      <c r="L840" s="194"/>
    </row>
    <row r="841" spans="2:12" ht="15.75" thickBot="1">
      <c r="B841" s="152"/>
      <c r="C841" s="321"/>
      <c r="D841" s="114" t="s">
        <v>1775</v>
      </c>
      <c r="E841" s="114"/>
      <c r="F841" s="248">
        <f>H841/A3</f>
        <v>5.022724137931034</v>
      </c>
      <c r="G841" s="98">
        <v>126.66</v>
      </c>
      <c r="H841" s="130">
        <f>G841*1.15</f>
        <v>145.659</v>
      </c>
      <c r="I841" s="258">
        <f>H841*1.1</f>
        <v>160.2249</v>
      </c>
      <c r="J841" s="210"/>
      <c r="K841" s="282">
        <f t="shared" si="89"/>
        <v>0</v>
      </c>
      <c r="L841" s="376" t="s">
        <v>1893</v>
      </c>
    </row>
    <row r="842" spans="2:12" ht="15">
      <c r="B842" s="152"/>
      <c r="C842" s="474" t="s">
        <v>81</v>
      </c>
      <c r="D842" s="475"/>
      <c r="E842" s="475"/>
      <c r="F842" s="475"/>
      <c r="G842" s="475"/>
      <c r="H842" s="475"/>
      <c r="I842" s="476"/>
      <c r="J842" s="210"/>
      <c r="K842" s="282"/>
      <c r="L842" s="376"/>
    </row>
    <row r="843" spans="2:12" ht="15.75" thickBot="1">
      <c r="B843" s="152"/>
      <c r="C843" s="213"/>
      <c r="D843" s="113"/>
      <c r="E843" s="113"/>
      <c r="F843" s="247"/>
      <c r="G843" s="34">
        <v>99.2</v>
      </c>
      <c r="H843" s="129">
        <f>G843*1.15</f>
        <v>114.08</v>
      </c>
      <c r="I843" s="257">
        <f>H843*1.1</f>
        <v>125.48800000000001</v>
      </c>
      <c r="J843" s="210"/>
      <c r="K843" s="282">
        <f t="shared" si="89"/>
        <v>0</v>
      </c>
      <c r="L843" s="376"/>
    </row>
    <row r="844" spans="2:12" ht="15">
      <c r="B844" s="152"/>
      <c r="C844" s="474" t="s">
        <v>765</v>
      </c>
      <c r="D844" s="475"/>
      <c r="E844" s="475"/>
      <c r="F844" s="475"/>
      <c r="G844" s="475"/>
      <c r="H844" s="475"/>
      <c r="I844" s="476"/>
      <c r="J844" s="210"/>
      <c r="K844" s="282"/>
      <c r="L844" s="194"/>
    </row>
    <row r="845" spans="2:12" ht="15">
      <c r="B845" s="152"/>
      <c r="C845" s="213"/>
      <c r="D845" s="113"/>
      <c r="E845" s="113"/>
      <c r="F845" s="247"/>
      <c r="G845" s="34"/>
      <c r="H845" s="97"/>
      <c r="I845" s="32"/>
      <c r="J845" s="210"/>
      <c r="K845" s="282"/>
      <c r="L845" s="194"/>
    </row>
    <row r="846" spans="2:12" ht="15">
      <c r="B846" s="152"/>
      <c r="C846" s="213" t="s">
        <v>1842</v>
      </c>
      <c r="D846" s="113" t="s">
        <v>1483</v>
      </c>
      <c r="E846" s="199"/>
      <c r="F846" s="247">
        <f>H846/$A$3</f>
        <v>3.7688275862068963</v>
      </c>
      <c r="G846" s="34">
        <v>95.04</v>
      </c>
      <c r="H846" s="129">
        <f aca="true" t="shared" si="95" ref="H846:H852">G846*1.15</f>
        <v>109.29599999999999</v>
      </c>
      <c r="I846" s="257">
        <f aca="true" t="shared" si="96" ref="I846:I852">H846*1.1</f>
        <v>120.2256</v>
      </c>
      <c r="J846" s="210"/>
      <c r="K846" s="282">
        <f aca="true" t="shared" si="97" ref="K846:K852">J846*I846</f>
        <v>0</v>
      </c>
      <c r="L846" s="376" t="s">
        <v>963</v>
      </c>
    </row>
    <row r="847" spans="2:12" ht="15.75">
      <c r="B847" s="152"/>
      <c r="C847" s="213" t="s">
        <v>1842</v>
      </c>
      <c r="D847" s="113" t="s">
        <v>1483</v>
      </c>
      <c r="E847" s="267" t="s">
        <v>16</v>
      </c>
      <c r="F847" s="247">
        <f>H847/A3</f>
        <v>3.417879310344827</v>
      </c>
      <c r="G847" s="34">
        <v>86.19</v>
      </c>
      <c r="H847" s="129">
        <f t="shared" si="95"/>
        <v>99.11849999999998</v>
      </c>
      <c r="I847" s="257">
        <f t="shared" si="96"/>
        <v>109.03034999999998</v>
      </c>
      <c r="J847" s="210"/>
      <c r="K847" s="282">
        <f t="shared" si="97"/>
        <v>0</v>
      </c>
      <c r="L847" s="312" t="s">
        <v>1513</v>
      </c>
    </row>
    <row r="848" spans="2:12" ht="15">
      <c r="B848" s="152"/>
      <c r="C848" s="213" t="s">
        <v>766</v>
      </c>
      <c r="D848" s="113" t="s">
        <v>20</v>
      </c>
      <c r="E848" s="199"/>
      <c r="F848" s="247">
        <f>H848/$A$3</f>
        <v>5.883241379310345</v>
      </c>
      <c r="G848" s="34">
        <v>148.36</v>
      </c>
      <c r="H848" s="129">
        <f t="shared" si="95"/>
        <v>170.614</v>
      </c>
      <c r="I848" s="257">
        <f t="shared" si="96"/>
        <v>187.67540000000002</v>
      </c>
      <c r="J848" s="210"/>
      <c r="K848" s="282">
        <f t="shared" si="97"/>
        <v>0</v>
      </c>
      <c r="L848" s="376" t="s">
        <v>1216</v>
      </c>
    </row>
    <row r="849" spans="2:12" ht="15.75">
      <c r="B849" s="152"/>
      <c r="C849" s="213" t="s">
        <v>766</v>
      </c>
      <c r="D849" s="113" t="s">
        <v>20</v>
      </c>
      <c r="E849" s="267" t="s">
        <v>16</v>
      </c>
      <c r="F849" s="247">
        <f>H849/$A$3</f>
        <v>4.707862068965517</v>
      </c>
      <c r="G849" s="34">
        <v>118.72</v>
      </c>
      <c r="H849" s="129">
        <f t="shared" si="95"/>
        <v>136.528</v>
      </c>
      <c r="I849" s="257">
        <f t="shared" si="96"/>
        <v>150.1808</v>
      </c>
      <c r="J849" s="210"/>
      <c r="K849" s="282">
        <f t="shared" si="97"/>
        <v>0</v>
      </c>
      <c r="L849" s="312" t="s">
        <v>1513</v>
      </c>
    </row>
    <row r="850" spans="2:11" ht="15">
      <c r="B850" s="152"/>
      <c r="C850" s="213" t="s">
        <v>1765</v>
      </c>
      <c r="D850" s="113"/>
      <c r="E850" s="113"/>
      <c r="F850" s="247">
        <f>H850/$A$3</f>
        <v>4.35651724137931</v>
      </c>
      <c r="G850" s="34">
        <v>109.86</v>
      </c>
      <c r="H850" s="129">
        <f t="shared" si="95"/>
        <v>126.33899999999998</v>
      </c>
      <c r="I850" s="257">
        <f t="shared" si="96"/>
        <v>138.97289999999998</v>
      </c>
      <c r="J850" s="210"/>
      <c r="K850" s="282">
        <f t="shared" si="97"/>
        <v>0</v>
      </c>
    </row>
    <row r="851" spans="2:11" ht="15">
      <c r="B851" s="152"/>
      <c r="C851" s="213" t="s">
        <v>1766</v>
      </c>
      <c r="D851" s="113" t="s">
        <v>1767</v>
      </c>
      <c r="E851" s="113"/>
      <c r="F851" s="247">
        <f>H851/$A$3</f>
        <v>5.077051724137931</v>
      </c>
      <c r="G851" s="34">
        <v>128.03</v>
      </c>
      <c r="H851" s="129">
        <f t="shared" si="95"/>
        <v>147.2345</v>
      </c>
      <c r="I851" s="257">
        <f t="shared" si="96"/>
        <v>161.95795</v>
      </c>
      <c r="J851" s="210"/>
      <c r="K851" s="282">
        <f t="shared" si="97"/>
        <v>0</v>
      </c>
    </row>
    <row r="852" spans="2:12" ht="15.75" thickBot="1">
      <c r="B852" s="152"/>
      <c r="C852" s="213" t="s">
        <v>1763</v>
      </c>
      <c r="D852" s="113" t="s">
        <v>1764</v>
      </c>
      <c r="E852" s="113"/>
      <c r="F852" s="247">
        <f>H852/A3</f>
        <v>15.793465517241376</v>
      </c>
      <c r="G852" s="34">
        <v>398.27</v>
      </c>
      <c r="H852" s="129">
        <f t="shared" si="95"/>
        <v>458.0104999999999</v>
      </c>
      <c r="I852" s="257">
        <f t="shared" si="96"/>
        <v>503.81154999999995</v>
      </c>
      <c r="J852" s="210"/>
      <c r="K852" s="282">
        <f t="shared" si="97"/>
        <v>0</v>
      </c>
      <c r="L852" s="376" t="s">
        <v>1217</v>
      </c>
    </row>
    <row r="853" spans="2:12" ht="15">
      <c r="B853" s="152"/>
      <c r="C853" s="474" t="s">
        <v>51</v>
      </c>
      <c r="D853" s="475"/>
      <c r="E853" s="475"/>
      <c r="F853" s="475"/>
      <c r="G853" s="475"/>
      <c r="H853" s="475"/>
      <c r="I853" s="476"/>
      <c r="J853" s="210"/>
      <c r="K853" s="282"/>
      <c r="L853" s="376"/>
    </row>
    <row r="854" spans="2:12" ht="15">
      <c r="B854" s="152"/>
      <c r="C854" s="213" t="s">
        <v>669</v>
      </c>
      <c r="D854" s="113" t="s">
        <v>670</v>
      </c>
      <c r="E854" s="113"/>
      <c r="F854" s="199"/>
      <c r="G854" s="34">
        <v>168.14</v>
      </c>
      <c r="H854" s="129">
        <f>G854*1.15</f>
        <v>193.36099999999996</v>
      </c>
      <c r="I854" s="257">
        <f>H854*1.1</f>
        <v>212.69709999999998</v>
      </c>
      <c r="J854" s="210"/>
      <c r="K854" s="282">
        <f>J854*I854</f>
        <v>0</v>
      </c>
      <c r="L854" s="376"/>
    </row>
    <row r="855" spans="2:12" ht="15.75" thickBot="1">
      <c r="B855" s="152"/>
      <c r="C855" s="321" t="s">
        <v>52</v>
      </c>
      <c r="D855" s="114" t="s">
        <v>53</v>
      </c>
      <c r="E855" s="114"/>
      <c r="F855" s="248">
        <f>H855/A3</f>
        <v>37.329</v>
      </c>
      <c r="G855" s="98">
        <v>941.34</v>
      </c>
      <c r="H855" s="130">
        <f>G855*1.15</f>
        <v>1082.541</v>
      </c>
      <c r="I855" s="258">
        <f>H855*1.1</f>
        <v>1190.7951</v>
      </c>
      <c r="J855" s="210"/>
      <c r="K855" s="282">
        <f>J855*I855</f>
        <v>0</v>
      </c>
      <c r="L855" s="376"/>
    </row>
    <row r="856" spans="2:12" ht="15">
      <c r="B856" s="152"/>
      <c r="C856" s="474" t="s">
        <v>74</v>
      </c>
      <c r="D856" s="475"/>
      <c r="E856" s="475"/>
      <c r="F856" s="475"/>
      <c r="G856" s="475"/>
      <c r="H856" s="475"/>
      <c r="I856" s="476"/>
      <c r="J856" s="210"/>
      <c r="K856" s="282"/>
      <c r="L856" s="376"/>
    </row>
    <row r="857" spans="2:12" ht="15">
      <c r="B857" s="152"/>
      <c r="C857" s="213" t="s">
        <v>75</v>
      </c>
      <c r="D857" s="113" t="s">
        <v>17</v>
      </c>
      <c r="E857" s="113"/>
      <c r="F857" s="247"/>
      <c r="G857" s="34">
        <v>37.69</v>
      </c>
      <c r="H857" s="129">
        <f>G857*1.15</f>
        <v>43.34349999999999</v>
      </c>
      <c r="I857" s="257">
        <f>H857*1.1</f>
        <v>47.67784999999999</v>
      </c>
      <c r="J857" s="210"/>
      <c r="K857" s="282">
        <f>J857*I857</f>
        <v>0</v>
      </c>
      <c r="L857" s="376"/>
    </row>
    <row r="858" spans="2:12" ht="15">
      <c r="B858" s="152"/>
      <c r="C858" s="213" t="s">
        <v>75</v>
      </c>
      <c r="D858" s="113" t="s">
        <v>17</v>
      </c>
      <c r="E858" s="267" t="s">
        <v>16</v>
      </c>
      <c r="F858" s="247"/>
      <c r="G858" s="34">
        <v>26.14</v>
      </c>
      <c r="H858" s="129">
        <f>G858*1.15</f>
        <v>30.061</v>
      </c>
      <c r="I858" s="257">
        <f>H858*1.1</f>
        <v>33.0671</v>
      </c>
      <c r="J858" s="210"/>
      <c r="K858" s="282">
        <f>J858*I858</f>
        <v>0</v>
      </c>
      <c r="L858" s="376"/>
    </row>
    <row r="859" spans="2:12" ht="15.75" thickBot="1">
      <c r="B859" s="152"/>
      <c r="C859" s="321" t="s">
        <v>76</v>
      </c>
      <c r="D859" s="114"/>
      <c r="E859" s="114"/>
      <c r="F859" s="248"/>
      <c r="G859" s="98">
        <v>34.11</v>
      </c>
      <c r="H859" s="130">
        <f>G859*1.15</f>
        <v>39.226499999999994</v>
      </c>
      <c r="I859" s="258">
        <f>H859*1.1</f>
        <v>43.14915</v>
      </c>
      <c r="J859" s="210"/>
      <c r="K859" s="282">
        <f>J859*I859</f>
        <v>0</v>
      </c>
      <c r="L859" s="376"/>
    </row>
    <row r="860" spans="2:12" ht="15">
      <c r="B860" s="152"/>
      <c r="C860" s="474" t="s">
        <v>77</v>
      </c>
      <c r="D860" s="475"/>
      <c r="E860" s="475"/>
      <c r="F860" s="475"/>
      <c r="G860" s="475"/>
      <c r="H860" s="475"/>
      <c r="I860" s="476"/>
      <c r="J860" s="210"/>
      <c r="K860" s="282"/>
      <c r="L860" s="376"/>
    </row>
    <row r="861" spans="2:12" ht="15">
      <c r="B861" s="152"/>
      <c r="C861" s="213" t="s">
        <v>78</v>
      </c>
      <c r="D861" s="113"/>
      <c r="E861" s="113"/>
      <c r="F861" s="247"/>
      <c r="G861" s="34">
        <v>17.01</v>
      </c>
      <c r="H861" s="129">
        <f>G861*1.15</f>
        <v>19.5615</v>
      </c>
      <c r="I861" s="257">
        <f>H861*1.1</f>
        <v>21.51765</v>
      </c>
      <c r="J861" s="210"/>
      <c r="K861" s="282">
        <f>J861*I861</f>
        <v>0</v>
      </c>
      <c r="L861" s="376"/>
    </row>
    <row r="862" spans="2:12" ht="15">
      <c r="B862" s="152"/>
      <c r="C862" s="213" t="s">
        <v>79</v>
      </c>
      <c r="D862" s="113"/>
      <c r="E862" s="113"/>
      <c r="F862" s="247"/>
      <c r="G862" s="34">
        <v>21.05</v>
      </c>
      <c r="H862" s="129">
        <f>G862*1.15</f>
        <v>24.2075</v>
      </c>
      <c r="I862" s="257">
        <f>H862*1.1</f>
        <v>26.62825</v>
      </c>
      <c r="J862" s="210"/>
      <c r="K862" s="282">
        <f>J862*I862</f>
        <v>0</v>
      </c>
      <c r="L862" s="376"/>
    </row>
    <row r="863" spans="2:12" ht="15.75" thickBot="1">
      <c r="B863" s="152"/>
      <c r="C863" s="213" t="s">
        <v>80</v>
      </c>
      <c r="D863" s="113"/>
      <c r="E863" s="113"/>
      <c r="F863" s="247"/>
      <c r="G863" s="34">
        <v>24.27</v>
      </c>
      <c r="H863" s="129">
        <f>G863*1.15</f>
        <v>27.9105</v>
      </c>
      <c r="I863" s="257">
        <f>H863*1.1</f>
        <v>30.70155</v>
      </c>
      <c r="J863" s="210"/>
      <c r="K863" s="282">
        <f>J863*I863</f>
        <v>0</v>
      </c>
      <c r="L863" s="376"/>
    </row>
    <row r="864" spans="2:12" ht="20.25" customHeight="1" thickBot="1">
      <c r="B864" s="152"/>
      <c r="C864" s="477" t="s">
        <v>1690</v>
      </c>
      <c r="D864" s="478"/>
      <c r="E864" s="478"/>
      <c r="F864" s="478"/>
      <c r="G864" s="478"/>
      <c r="H864" s="478"/>
      <c r="I864" s="479"/>
      <c r="J864" s="210"/>
      <c r="K864" s="282"/>
      <c r="L864" s="194"/>
    </row>
    <row r="865" spans="2:12" ht="15.75" thickTop="1">
      <c r="B865" s="111" t="s">
        <v>1441</v>
      </c>
      <c r="C865" s="615" t="s">
        <v>1771</v>
      </c>
      <c r="D865" s="616"/>
      <c r="E865" s="616"/>
      <c r="F865" s="616"/>
      <c r="G865" s="616"/>
      <c r="H865" s="616"/>
      <c r="I865" s="617"/>
      <c r="J865" s="210"/>
      <c r="K865" s="282"/>
      <c r="L865" s="376" t="s">
        <v>28</v>
      </c>
    </row>
    <row r="866" spans="2:12" ht="15.75">
      <c r="B866" s="152" t="s">
        <v>211</v>
      </c>
      <c r="C866" s="394" t="s">
        <v>213</v>
      </c>
      <c r="D866" s="388"/>
      <c r="E866" s="388"/>
      <c r="F866" s="389">
        <f>H866/$A$3</f>
        <v>2.381689655172414</v>
      </c>
      <c r="G866" s="34">
        <v>60.06</v>
      </c>
      <c r="H866" s="129">
        <f aca="true" t="shared" si="98" ref="H866:H872">G866*1.15</f>
        <v>69.069</v>
      </c>
      <c r="I866" s="257">
        <f aca="true" t="shared" si="99" ref="I866:I877">H866*1.1</f>
        <v>75.97590000000001</v>
      </c>
      <c r="J866" s="210"/>
      <c r="K866" s="282">
        <f t="shared" si="89"/>
        <v>0</v>
      </c>
      <c r="L866" s="225"/>
    </row>
    <row r="867" spans="2:12" ht="15.75">
      <c r="B867" s="152"/>
      <c r="C867" s="394" t="s">
        <v>213</v>
      </c>
      <c r="D867" s="388"/>
      <c r="E867" s="113" t="s">
        <v>16</v>
      </c>
      <c r="F867" s="389">
        <f>H867/A3</f>
        <v>0.9874137931034481</v>
      </c>
      <c r="G867" s="34">
        <v>24.9</v>
      </c>
      <c r="H867" s="129">
        <f t="shared" si="98"/>
        <v>28.634999999999994</v>
      </c>
      <c r="I867" s="257">
        <f t="shared" si="99"/>
        <v>31.498499999999996</v>
      </c>
      <c r="J867" s="210"/>
      <c r="K867" s="282">
        <f t="shared" si="89"/>
        <v>0</v>
      </c>
      <c r="L867" s="225"/>
    </row>
    <row r="868" spans="2:12" ht="15">
      <c r="B868" s="152" t="s">
        <v>1428</v>
      </c>
      <c r="C868" s="394" t="s">
        <v>212</v>
      </c>
      <c r="D868" s="113" t="s">
        <v>604</v>
      </c>
      <c r="E868" s="113"/>
      <c r="F868" s="389">
        <f>H868/$A$3</f>
        <v>2.8004482758620686</v>
      </c>
      <c r="G868" s="34">
        <v>70.62</v>
      </c>
      <c r="H868" s="129">
        <f t="shared" si="98"/>
        <v>81.213</v>
      </c>
      <c r="I868" s="257">
        <f t="shared" si="99"/>
        <v>89.3343</v>
      </c>
      <c r="J868" s="210"/>
      <c r="K868" s="282">
        <f t="shared" si="89"/>
        <v>0</v>
      </c>
      <c r="L868" s="386"/>
    </row>
    <row r="869" spans="2:12" ht="15">
      <c r="B869" s="152"/>
      <c r="C869" s="394" t="s">
        <v>212</v>
      </c>
      <c r="D869" s="113" t="s">
        <v>604</v>
      </c>
      <c r="E869" s="113" t="s">
        <v>16</v>
      </c>
      <c r="F869" s="389">
        <f>H869/A3</f>
        <v>1.8054999999999999</v>
      </c>
      <c r="G869" s="34">
        <v>45.53</v>
      </c>
      <c r="H869" s="129">
        <f t="shared" si="98"/>
        <v>52.3595</v>
      </c>
      <c r="I869" s="257">
        <f t="shared" si="99"/>
        <v>57.59545</v>
      </c>
      <c r="J869" s="210"/>
      <c r="K869" s="282">
        <f t="shared" si="89"/>
        <v>0</v>
      </c>
      <c r="L869" s="386"/>
    </row>
    <row r="870" spans="2:12" ht="15.75">
      <c r="B870" s="152" t="s">
        <v>210</v>
      </c>
      <c r="C870" s="394" t="s">
        <v>214</v>
      </c>
      <c r="D870" s="113"/>
      <c r="E870" s="113"/>
      <c r="F870" s="389">
        <f>H870/$A$3</f>
        <v>4.99655172413793</v>
      </c>
      <c r="G870" s="34">
        <v>126</v>
      </c>
      <c r="H870" s="129">
        <f t="shared" si="98"/>
        <v>144.89999999999998</v>
      </c>
      <c r="I870" s="257">
        <f t="shared" si="99"/>
        <v>159.39</v>
      </c>
      <c r="J870" s="210"/>
      <c r="K870" s="282">
        <f t="shared" si="89"/>
        <v>0</v>
      </c>
      <c r="L870" s="225"/>
    </row>
    <row r="871" spans="2:12" ht="15.75">
      <c r="B871" s="152"/>
      <c r="C871" s="394" t="s">
        <v>214</v>
      </c>
      <c r="D871" s="113"/>
      <c r="E871" s="113" t="s">
        <v>16</v>
      </c>
      <c r="F871" s="389">
        <f>H871/$A$3</f>
        <v>4.537741379310345</v>
      </c>
      <c r="G871" s="34">
        <v>114.43</v>
      </c>
      <c r="H871" s="129">
        <f t="shared" si="98"/>
        <v>131.5945</v>
      </c>
      <c r="I871" s="257">
        <f t="shared" si="99"/>
        <v>144.75395000000003</v>
      </c>
      <c r="J871" s="210"/>
      <c r="K871" s="282">
        <f t="shared" si="89"/>
        <v>0</v>
      </c>
      <c r="L871" s="225"/>
    </row>
    <row r="872" spans="2:12" ht="16.5" thickBot="1">
      <c r="B872" s="152" t="s">
        <v>767</v>
      </c>
      <c r="C872" s="394" t="s">
        <v>1402</v>
      </c>
      <c r="D872" s="113"/>
      <c r="E872" s="113"/>
      <c r="F872" s="389">
        <f>H872/A3</f>
        <v>20.257448275862064</v>
      </c>
      <c r="G872" s="34">
        <v>510.84</v>
      </c>
      <c r="H872" s="129">
        <f t="shared" si="98"/>
        <v>587.4659999999999</v>
      </c>
      <c r="I872" s="257">
        <f t="shared" si="99"/>
        <v>646.2126</v>
      </c>
      <c r="J872" s="210"/>
      <c r="K872" s="282">
        <f t="shared" si="89"/>
        <v>0</v>
      </c>
      <c r="L872" s="225"/>
    </row>
    <row r="873" spans="2:13" ht="15.75">
      <c r="B873" s="152"/>
      <c r="C873" s="396" t="s">
        <v>387</v>
      </c>
      <c r="D873" s="397" t="s">
        <v>388</v>
      </c>
      <c r="E873" s="397"/>
      <c r="F873" s="398">
        <f>H873/A3</f>
        <v>1.6928793103448272</v>
      </c>
      <c r="G873" s="144">
        <v>42.69</v>
      </c>
      <c r="H873" s="381">
        <f aca="true" t="shared" si="100" ref="H873:H879">G873*1.15</f>
        <v>49.09349999999999</v>
      </c>
      <c r="I873" s="382">
        <f t="shared" si="99"/>
        <v>54.002849999999995</v>
      </c>
      <c r="J873" s="210"/>
      <c r="K873" s="282">
        <f t="shared" si="89"/>
        <v>0</v>
      </c>
      <c r="L873" s="312"/>
      <c r="M873" s="376" t="s">
        <v>1221</v>
      </c>
    </row>
    <row r="874" spans="2:13" ht="15.75">
      <c r="B874" s="152"/>
      <c r="C874" s="394" t="s">
        <v>794</v>
      </c>
      <c r="D874" s="113" t="s">
        <v>795</v>
      </c>
      <c r="E874" s="113"/>
      <c r="F874" s="389">
        <f>H874/A3</f>
        <v>0.6439999999999999</v>
      </c>
      <c r="G874" s="34">
        <v>16.24</v>
      </c>
      <c r="H874" s="129">
        <f t="shared" si="100"/>
        <v>18.676</v>
      </c>
      <c r="I874" s="257">
        <f t="shared" si="99"/>
        <v>20.5436</v>
      </c>
      <c r="J874" s="210"/>
      <c r="K874" s="282">
        <f t="shared" si="89"/>
        <v>0</v>
      </c>
      <c r="L874" s="312"/>
      <c r="M874" s="376"/>
    </row>
    <row r="875" spans="2:13" ht="15.75">
      <c r="B875" s="152"/>
      <c r="C875" s="394" t="s">
        <v>379</v>
      </c>
      <c r="D875" s="113" t="s">
        <v>1188</v>
      </c>
      <c r="E875" s="113"/>
      <c r="F875" s="389">
        <f>H875/A3</f>
        <v>0.5551724137931033</v>
      </c>
      <c r="G875" s="34">
        <v>14</v>
      </c>
      <c r="H875" s="129">
        <f t="shared" si="100"/>
        <v>16.099999999999998</v>
      </c>
      <c r="I875" s="257">
        <f t="shared" si="99"/>
        <v>17.71</v>
      </c>
      <c r="J875" s="210"/>
      <c r="K875" s="282">
        <f t="shared" si="89"/>
        <v>0</v>
      </c>
      <c r="L875" s="225"/>
      <c r="M875" s="376" t="s">
        <v>1222</v>
      </c>
    </row>
    <row r="876" spans="2:13" ht="15.75">
      <c r="B876" s="152"/>
      <c r="C876" s="394" t="s">
        <v>379</v>
      </c>
      <c r="D876" s="113" t="s">
        <v>1188</v>
      </c>
      <c r="E876" s="113" t="s">
        <v>16</v>
      </c>
      <c r="F876" s="389">
        <f>H876/A3</f>
        <v>0.41637931034482756</v>
      </c>
      <c r="G876" s="34">
        <v>10.5</v>
      </c>
      <c r="H876" s="129">
        <f t="shared" si="100"/>
        <v>12.075</v>
      </c>
      <c r="I876" s="257">
        <f t="shared" si="99"/>
        <v>13.2825</v>
      </c>
      <c r="J876" s="210"/>
      <c r="K876" s="282">
        <f t="shared" si="89"/>
        <v>0</v>
      </c>
      <c r="L876" s="225"/>
      <c r="M876" s="376"/>
    </row>
    <row r="877" spans="2:13" ht="16.5" thickBot="1">
      <c r="B877" s="152"/>
      <c r="C877" s="399" t="s">
        <v>1518</v>
      </c>
      <c r="D877" s="114" t="s">
        <v>1519</v>
      </c>
      <c r="E877" s="114" t="s">
        <v>16</v>
      </c>
      <c r="F877" s="400"/>
      <c r="G877" s="98">
        <v>17.02</v>
      </c>
      <c r="H877" s="130">
        <f t="shared" si="100"/>
        <v>19.572999999999997</v>
      </c>
      <c r="I877" s="258">
        <f t="shared" si="99"/>
        <v>21.530299999999997</v>
      </c>
      <c r="J877" s="210"/>
      <c r="K877" s="282">
        <f t="shared" si="89"/>
        <v>0</v>
      </c>
      <c r="L877" s="225"/>
      <c r="M877" s="376"/>
    </row>
    <row r="878" spans="2:12" ht="15.75">
      <c r="B878" s="152"/>
      <c r="C878" s="213" t="s">
        <v>1982</v>
      </c>
      <c r="D878" s="270" t="s">
        <v>1983</v>
      </c>
      <c r="E878" s="270"/>
      <c r="F878" s="247">
        <f>H878/A3</f>
        <v>7.006275862068965</v>
      </c>
      <c r="G878" s="34">
        <v>176.68</v>
      </c>
      <c r="H878" s="129">
        <f t="shared" si="100"/>
        <v>203.182</v>
      </c>
      <c r="I878" s="257">
        <f>H878*1.1</f>
        <v>223.5002</v>
      </c>
      <c r="J878" s="210"/>
      <c r="K878" s="282">
        <f t="shared" si="89"/>
        <v>0</v>
      </c>
      <c r="L878" s="312"/>
    </row>
    <row r="879" spans="2:12" ht="16.5" thickBot="1">
      <c r="B879" s="152"/>
      <c r="C879" s="213" t="s">
        <v>1982</v>
      </c>
      <c r="D879" s="270" t="s">
        <v>1983</v>
      </c>
      <c r="E879" s="418" t="s">
        <v>16</v>
      </c>
      <c r="F879" s="247">
        <f>H879/A3</f>
        <v>4.291482758620689</v>
      </c>
      <c r="G879" s="34">
        <v>108.22</v>
      </c>
      <c r="H879" s="129">
        <f t="shared" si="100"/>
        <v>124.45299999999999</v>
      </c>
      <c r="I879" s="257">
        <f>H879*1.1</f>
        <v>136.8983</v>
      </c>
      <c r="J879" s="210"/>
      <c r="K879" s="282">
        <f t="shared" si="89"/>
        <v>0</v>
      </c>
      <c r="L879" s="312"/>
    </row>
    <row r="880" spans="2:12" ht="15.75">
      <c r="B880" s="152"/>
      <c r="C880" s="615" t="s">
        <v>1750</v>
      </c>
      <c r="D880" s="616"/>
      <c r="E880" s="616"/>
      <c r="F880" s="616"/>
      <c r="G880" s="616"/>
      <c r="H880" s="616"/>
      <c r="I880" s="617"/>
      <c r="J880" s="210"/>
      <c r="K880" s="282"/>
      <c r="L880" s="312"/>
    </row>
    <row r="881" spans="2:12" ht="15.75">
      <c r="B881" s="152"/>
      <c r="C881" s="394" t="s">
        <v>1751</v>
      </c>
      <c r="D881" s="113" t="s">
        <v>382</v>
      </c>
      <c r="E881" s="113"/>
      <c r="F881" s="389">
        <f>I881/14</f>
        <v>3.280867857142858</v>
      </c>
      <c r="G881" s="34">
        <v>36.31</v>
      </c>
      <c r="H881" s="436">
        <f aca="true" t="shared" si="101" ref="H881:H893">G881*1.15</f>
        <v>41.7565</v>
      </c>
      <c r="I881" s="257">
        <f aca="true" t="shared" si="102" ref="I881:I893">H881*1.1</f>
        <v>45.93215000000001</v>
      </c>
      <c r="J881" s="210"/>
      <c r="K881" s="282">
        <f t="shared" si="89"/>
        <v>0</v>
      </c>
      <c r="L881" s="312"/>
    </row>
    <row r="882" spans="2:12" ht="15.75">
      <c r="B882" s="152"/>
      <c r="C882" s="394" t="s">
        <v>1752</v>
      </c>
      <c r="D882" s="113" t="s">
        <v>1749</v>
      </c>
      <c r="E882" s="113"/>
      <c r="F882" s="389">
        <f aca="true" t="shared" si="103" ref="F882:F893">I882/14</f>
        <v>3.674825</v>
      </c>
      <c r="G882" s="34">
        <v>40.67</v>
      </c>
      <c r="H882" s="436">
        <f t="shared" si="101"/>
        <v>46.7705</v>
      </c>
      <c r="I882" s="257">
        <f t="shared" si="102"/>
        <v>51.44755</v>
      </c>
      <c r="J882" s="210"/>
      <c r="K882" s="282">
        <f t="shared" si="89"/>
        <v>0</v>
      </c>
      <c r="L882" s="312"/>
    </row>
    <row r="883" spans="2:12" ht="15.75">
      <c r="B883" s="152"/>
      <c r="C883" s="394" t="s">
        <v>380</v>
      </c>
      <c r="D883" s="113" t="s">
        <v>381</v>
      </c>
      <c r="E883" s="113"/>
      <c r="F883" s="389">
        <f t="shared" si="103"/>
        <v>2.8019749999999997</v>
      </c>
      <c r="G883" s="34">
        <v>31.01</v>
      </c>
      <c r="H883" s="436">
        <f t="shared" si="101"/>
        <v>35.6615</v>
      </c>
      <c r="I883" s="257">
        <f t="shared" si="102"/>
        <v>39.22765</v>
      </c>
      <c r="J883" s="210"/>
      <c r="K883" s="282">
        <f t="shared" si="89"/>
        <v>0</v>
      </c>
      <c r="L883" s="312"/>
    </row>
    <row r="884" spans="2:12" ht="15.75">
      <c r="B884" s="152"/>
      <c r="C884" s="394" t="s">
        <v>383</v>
      </c>
      <c r="D884" s="113" t="s">
        <v>385</v>
      </c>
      <c r="E884" s="113"/>
      <c r="F884" s="389">
        <f t="shared" si="103"/>
        <v>2.1369464285714286</v>
      </c>
      <c r="G884" s="34">
        <v>23.65</v>
      </c>
      <c r="H884" s="436">
        <f t="shared" si="101"/>
        <v>27.197499999999998</v>
      </c>
      <c r="I884" s="257">
        <f t="shared" si="102"/>
        <v>29.91725</v>
      </c>
      <c r="J884" s="210"/>
      <c r="K884" s="282">
        <f t="shared" si="89"/>
        <v>0</v>
      </c>
      <c r="L884" s="312"/>
    </row>
    <row r="885" spans="2:12" ht="15.75">
      <c r="B885" s="152"/>
      <c r="C885" s="394" t="s">
        <v>384</v>
      </c>
      <c r="D885" s="113" t="s">
        <v>386</v>
      </c>
      <c r="E885" s="113"/>
      <c r="F885" s="389">
        <f t="shared" si="103"/>
        <v>2.2733857142857143</v>
      </c>
      <c r="G885" s="34">
        <v>25.16</v>
      </c>
      <c r="H885" s="436">
        <f t="shared" si="101"/>
        <v>28.933999999999997</v>
      </c>
      <c r="I885" s="257">
        <f t="shared" si="102"/>
        <v>31.8274</v>
      </c>
      <c r="J885" s="210"/>
      <c r="K885" s="282">
        <f t="shared" si="89"/>
        <v>0</v>
      </c>
      <c r="L885" s="312"/>
    </row>
    <row r="886" spans="2:12" ht="15.75">
      <c r="B886" s="152"/>
      <c r="C886" s="394" t="s">
        <v>1520</v>
      </c>
      <c r="D886" s="113" t="s">
        <v>1523</v>
      </c>
      <c r="E886" s="113"/>
      <c r="F886" s="389">
        <f t="shared" si="103"/>
        <v>0.29908214285714285</v>
      </c>
      <c r="G886" s="34">
        <v>3.31</v>
      </c>
      <c r="H886" s="436">
        <f t="shared" si="101"/>
        <v>3.8064999999999998</v>
      </c>
      <c r="I886" s="257">
        <f t="shared" si="102"/>
        <v>4.18715</v>
      </c>
      <c r="J886" s="210"/>
      <c r="K886" s="282">
        <f t="shared" si="89"/>
        <v>0</v>
      </c>
      <c r="L886" s="312"/>
    </row>
    <row r="887" spans="2:12" ht="15.75">
      <c r="B887" s="152"/>
      <c r="C887" s="394" t="s">
        <v>1522</v>
      </c>
      <c r="D887" s="113" t="s">
        <v>1524</v>
      </c>
      <c r="E887" s="113"/>
      <c r="F887" s="389">
        <f t="shared" si="103"/>
        <v>0.2710714285714286</v>
      </c>
      <c r="G887" s="34">
        <v>3</v>
      </c>
      <c r="H887" s="436">
        <f t="shared" si="101"/>
        <v>3.4499999999999997</v>
      </c>
      <c r="I887" s="257">
        <f t="shared" si="102"/>
        <v>3.795</v>
      </c>
      <c r="J887" s="210"/>
      <c r="K887" s="282">
        <f t="shared" si="89"/>
        <v>0</v>
      </c>
      <c r="L887" s="312"/>
    </row>
    <row r="888" spans="2:12" ht="15.75">
      <c r="B888" s="152"/>
      <c r="C888" s="394" t="s">
        <v>1521</v>
      </c>
      <c r="D888" s="113" t="s">
        <v>1525</v>
      </c>
      <c r="E888" s="113"/>
      <c r="F888" s="389">
        <f t="shared" si="103"/>
        <v>0.2674571428571429</v>
      </c>
      <c r="G888" s="34">
        <v>2.96</v>
      </c>
      <c r="H888" s="436">
        <f t="shared" si="101"/>
        <v>3.404</v>
      </c>
      <c r="I888" s="257">
        <f t="shared" si="102"/>
        <v>3.7444</v>
      </c>
      <c r="J888" s="210"/>
      <c r="K888" s="282">
        <f t="shared" si="89"/>
        <v>0</v>
      </c>
      <c r="L888" s="312"/>
    </row>
    <row r="889" spans="2:12" ht="15.75">
      <c r="B889" s="152"/>
      <c r="C889" s="394" t="s">
        <v>1753</v>
      </c>
      <c r="D889" s="113" t="s">
        <v>1755</v>
      </c>
      <c r="E889" s="113"/>
      <c r="F889" s="389">
        <f t="shared" si="103"/>
        <v>1.3915</v>
      </c>
      <c r="G889" s="34">
        <v>15.4</v>
      </c>
      <c r="H889" s="436">
        <f t="shared" si="101"/>
        <v>17.709999999999997</v>
      </c>
      <c r="I889" s="257">
        <f t="shared" si="102"/>
        <v>19.480999999999998</v>
      </c>
      <c r="J889" s="210"/>
      <c r="K889" s="282">
        <f t="shared" si="89"/>
        <v>0</v>
      </c>
      <c r="L889" s="312"/>
    </row>
    <row r="890" spans="2:12" ht="15.75">
      <c r="B890" s="152"/>
      <c r="C890" s="394" t="s">
        <v>1754</v>
      </c>
      <c r="D890" s="113" t="s">
        <v>1756</v>
      </c>
      <c r="E890" s="113"/>
      <c r="F890" s="389">
        <f t="shared" si="103"/>
        <v>1.4366785714285715</v>
      </c>
      <c r="G890" s="34">
        <v>15.9</v>
      </c>
      <c r="H890" s="436">
        <f t="shared" si="101"/>
        <v>18.285</v>
      </c>
      <c r="I890" s="257">
        <f t="shared" si="102"/>
        <v>20.113500000000002</v>
      </c>
      <c r="J890" s="210"/>
      <c r="K890" s="282">
        <f t="shared" si="89"/>
        <v>0</v>
      </c>
      <c r="L890" s="312"/>
    </row>
    <row r="891" spans="2:13" ht="15.75">
      <c r="B891" s="152"/>
      <c r="C891" s="394" t="s">
        <v>1189</v>
      </c>
      <c r="D891" s="113" t="s">
        <v>1190</v>
      </c>
      <c r="E891" s="113" t="s">
        <v>16</v>
      </c>
      <c r="F891" s="389">
        <f t="shared" si="103"/>
        <v>0.4517857142857143</v>
      </c>
      <c r="G891" s="34">
        <v>5</v>
      </c>
      <c r="H891" s="436">
        <f t="shared" si="101"/>
        <v>5.75</v>
      </c>
      <c r="I891" s="257">
        <f t="shared" si="102"/>
        <v>6.325</v>
      </c>
      <c r="J891" s="210"/>
      <c r="K891" s="282">
        <f t="shared" si="89"/>
        <v>0</v>
      </c>
      <c r="L891" s="312"/>
      <c r="M891" s="376" t="s">
        <v>1223</v>
      </c>
    </row>
    <row r="892" spans="2:13" ht="15.75">
      <c r="B892" s="152"/>
      <c r="C892" s="213" t="s">
        <v>1692</v>
      </c>
      <c r="D892" s="113" t="s">
        <v>1691</v>
      </c>
      <c r="E892" s="113" t="s">
        <v>16</v>
      </c>
      <c r="F892" s="389">
        <f t="shared" si="103"/>
        <v>1.0327821428571429</v>
      </c>
      <c r="G892" s="34">
        <v>11.43</v>
      </c>
      <c r="H892" s="436">
        <f t="shared" si="101"/>
        <v>13.144499999999999</v>
      </c>
      <c r="I892" s="257">
        <f t="shared" si="102"/>
        <v>14.45895</v>
      </c>
      <c r="J892" s="210"/>
      <c r="K892" s="282">
        <f t="shared" si="89"/>
        <v>0</v>
      </c>
      <c r="L892" s="312"/>
      <c r="M892" s="376"/>
    </row>
    <row r="893" spans="2:13" ht="15.75">
      <c r="B893" s="152"/>
      <c r="C893" s="213" t="s">
        <v>1757</v>
      </c>
      <c r="D893" s="113" t="s">
        <v>1758</v>
      </c>
      <c r="E893" s="113"/>
      <c r="F893" s="389">
        <f t="shared" si="103"/>
        <v>2.716135714285714</v>
      </c>
      <c r="G893" s="34">
        <v>30.06</v>
      </c>
      <c r="H893" s="436">
        <f t="shared" si="101"/>
        <v>34.568999999999996</v>
      </c>
      <c r="I893" s="257">
        <f t="shared" si="102"/>
        <v>38.0259</v>
      </c>
      <c r="J893" s="210"/>
      <c r="K893" s="282">
        <f t="shared" si="89"/>
        <v>0</v>
      </c>
      <c r="L893" s="312"/>
      <c r="M893" s="376" t="s">
        <v>1224</v>
      </c>
    </row>
    <row r="894" spans="2:12" ht="15.75">
      <c r="B894" s="152"/>
      <c r="C894" s="213"/>
      <c r="D894" s="113"/>
      <c r="E894" s="113"/>
      <c r="F894" s="247"/>
      <c r="G894" s="34"/>
      <c r="H894" s="129"/>
      <c r="I894" s="257"/>
      <c r="J894" s="210"/>
      <c r="K894" s="282"/>
      <c r="L894" s="312"/>
    </row>
    <row r="895" spans="2:12" ht="15.75">
      <c r="B895" s="152"/>
      <c r="C895" s="213"/>
      <c r="D895" s="113"/>
      <c r="E895" s="113"/>
      <c r="F895" s="247"/>
      <c r="G895" s="34"/>
      <c r="H895" s="129"/>
      <c r="I895" s="257"/>
      <c r="J895" s="210"/>
      <c r="K895" s="282"/>
      <c r="L895" s="312"/>
    </row>
    <row r="896" spans="2:12" ht="16.5" thickBot="1">
      <c r="B896" s="152"/>
      <c r="C896" s="321"/>
      <c r="D896" s="114"/>
      <c r="E896" s="114"/>
      <c r="F896" s="248"/>
      <c r="G896" s="98"/>
      <c r="H896" s="130"/>
      <c r="I896" s="258"/>
      <c r="J896" s="210"/>
      <c r="K896" s="282"/>
      <c r="L896" s="312"/>
    </row>
    <row r="897" spans="2:11" ht="15">
      <c r="B897" s="111"/>
      <c r="C897" s="593" t="s">
        <v>1728</v>
      </c>
      <c r="D897" s="594"/>
      <c r="E897" s="594"/>
      <c r="F897" s="594"/>
      <c r="G897" s="594"/>
      <c r="H897" s="594"/>
      <c r="I897" s="595"/>
      <c r="J897" s="210"/>
      <c r="K897" s="282"/>
    </row>
    <row r="898" spans="2:12" ht="15">
      <c r="B898" s="152" t="s">
        <v>1852</v>
      </c>
      <c r="C898" s="361" t="s">
        <v>1729</v>
      </c>
      <c r="D898" s="113" t="s">
        <v>1991</v>
      </c>
      <c r="E898" s="113"/>
      <c r="F898" s="247">
        <f>H898/A3</f>
        <v>31.312827586206897</v>
      </c>
      <c r="G898" s="34">
        <v>825.52</v>
      </c>
      <c r="H898" s="129">
        <f>G898*1.1</f>
        <v>908.072</v>
      </c>
      <c r="I898" s="257">
        <f>H898*1.07</f>
        <v>971.6370400000001</v>
      </c>
      <c r="J898" s="210"/>
      <c r="K898" s="282">
        <f t="shared" si="89"/>
        <v>0</v>
      </c>
      <c r="L898" s="376" t="s">
        <v>1890</v>
      </c>
    </row>
    <row r="899" spans="2:12" ht="15">
      <c r="B899" s="152" t="s">
        <v>1853</v>
      </c>
      <c r="C899" s="361" t="s">
        <v>1730</v>
      </c>
      <c r="D899" s="113" t="s">
        <v>1338</v>
      </c>
      <c r="E899" s="113"/>
      <c r="F899" s="247">
        <f>H899/A3</f>
        <v>11.60044827586207</v>
      </c>
      <c r="G899" s="34">
        <v>305.83</v>
      </c>
      <c r="H899" s="129">
        <f>G899*1.1</f>
        <v>336.413</v>
      </c>
      <c r="I899" s="257">
        <f>H899*1.07</f>
        <v>359.96191000000005</v>
      </c>
      <c r="J899" s="210"/>
      <c r="K899" s="282">
        <f t="shared" si="89"/>
        <v>0</v>
      </c>
      <c r="L899" s="376" t="s">
        <v>1891</v>
      </c>
    </row>
    <row r="900" spans="2:12" ht="16.5" thickBot="1">
      <c r="B900" s="111"/>
      <c r="C900" s="213"/>
      <c r="D900" s="113"/>
      <c r="E900" s="113"/>
      <c r="F900" s="247"/>
      <c r="G900" s="34"/>
      <c r="H900" s="129"/>
      <c r="I900" s="257"/>
      <c r="J900" s="210"/>
      <c r="K900" s="282"/>
      <c r="L900" s="312"/>
    </row>
    <row r="901" spans="2:12" ht="15">
      <c r="B901" s="111"/>
      <c r="C901" s="474" t="s">
        <v>47</v>
      </c>
      <c r="D901" s="475"/>
      <c r="E901" s="475"/>
      <c r="F901" s="475"/>
      <c r="G901" s="475"/>
      <c r="H901" s="475"/>
      <c r="I901" s="476"/>
      <c r="J901" s="210"/>
      <c r="K901" s="282"/>
      <c r="L901" s="376" t="s">
        <v>1892</v>
      </c>
    </row>
    <row r="902" spans="2:11" ht="15.75" thickBot="1">
      <c r="B902" s="111"/>
      <c r="C902" s="102"/>
      <c r="D902" s="114" t="s">
        <v>1606</v>
      </c>
      <c r="E902" s="114"/>
      <c r="F902" s="248">
        <f>H902/A3</f>
        <v>9.139327586206894</v>
      </c>
      <c r="G902" s="98">
        <v>230.47</v>
      </c>
      <c r="H902" s="130">
        <f>G902*1.15</f>
        <v>265.04049999999995</v>
      </c>
      <c r="I902" s="258">
        <f>H902*1.1</f>
        <v>291.54454999999996</v>
      </c>
      <c r="J902" s="210"/>
      <c r="K902" s="282">
        <f t="shared" si="89"/>
        <v>0</v>
      </c>
    </row>
    <row r="903" spans="2:11" ht="15">
      <c r="B903" s="111"/>
      <c r="C903" s="474" t="s">
        <v>1747</v>
      </c>
      <c r="D903" s="475"/>
      <c r="E903" s="475"/>
      <c r="F903" s="475"/>
      <c r="G903" s="475"/>
      <c r="H903" s="475"/>
      <c r="I903" s="476"/>
      <c r="J903" s="210"/>
      <c r="K903" s="282"/>
    </row>
    <row r="904" spans="2:12" ht="16.5" thickBot="1">
      <c r="B904" s="111"/>
      <c r="C904" s="102"/>
      <c r="D904" s="114" t="s">
        <v>1748</v>
      </c>
      <c r="E904" s="114"/>
      <c r="F904" s="248">
        <f>H904/A3</f>
        <v>5.058413793103448</v>
      </c>
      <c r="G904" s="98">
        <v>127.56</v>
      </c>
      <c r="H904" s="130">
        <f>G904*1.15</f>
        <v>146.694</v>
      </c>
      <c r="I904" s="258">
        <f>H904*1.1</f>
        <v>161.3634</v>
      </c>
      <c r="J904" s="210"/>
      <c r="K904" s="282">
        <f t="shared" si="89"/>
        <v>0</v>
      </c>
      <c r="L904" s="312" t="s">
        <v>1106</v>
      </c>
    </row>
    <row r="905" spans="2:11" ht="15.75" thickBot="1">
      <c r="B905" s="111"/>
      <c r="C905" s="48"/>
      <c r="D905" s="113"/>
      <c r="E905" s="113"/>
      <c r="F905" s="247"/>
      <c r="G905" s="34"/>
      <c r="H905" s="97"/>
      <c r="I905" s="278"/>
      <c r="J905" s="210"/>
      <c r="K905" s="282"/>
    </row>
    <row r="906" spans="2:12" ht="23.25" customHeight="1" thickBot="1">
      <c r="B906" s="111"/>
      <c r="C906" s="497" t="s">
        <v>1731</v>
      </c>
      <c r="D906" s="498"/>
      <c r="E906" s="498"/>
      <c r="F906" s="498"/>
      <c r="G906" s="498"/>
      <c r="H906" s="498"/>
      <c r="I906" s="499"/>
      <c r="J906" s="210"/>
      <c r="K906" s="282"/>
      <c r="L906" s="225"/>
    </row>
    <row r="907" spans="2:13" ht="15.75" thickTop="1">
      <c r="B907" s="111"/>
      <c r="C907" s="332" t="s">
        <v>1732</v>
      </c>
      <c r="D907" s="113" t="s">
        <v>447</v>
      </c>
      <c r="E907" s="113"/>
      <c r="F907" s="247">
        <f>H907/$A$3</f>
        <v>10.07756896551724</v>
      </c>
      <c r="G907" s="34">
        <v>254.13</v>
      </c>
      <c r="H907" s="129">
        <f>G907*1.15</f>
        <v>292.24949999999995</v>
      </c>
      <c r="I907" s="257">
        <f>H907*1.1</f>
        <v>321.47445</v>
      </c>
      <c r="J907" s="210"/>
      <c r="K907" s="282">
        <f t="shared" si="89"/>
        <v>0</v>
      </c>
      <c r="L907" s="376" t="s">
        <v>1107</v>
      </c>
      <c r="M907" s="214"/>
    </row>
    <row r="908" spans="2:12" ht="15">
      <c r="B908" s="111"/>
      <c r="C908" s="332" t="s">
        <v>1733</v>
      </c>
      <c r="D908" s="113" t="s">
        <v>446</v>
      </c>
      <c r="E908" s="113"/>
      <c r="F908" s="247">
        <f>H908/$A$3</f>
        <v>9.37765517241379</v>
      </c>
      <c r="G908" s="34">
        <v>236.48</v>
      </c>
      <c r="H908" s="129">
        <f>G908*1.15</f>
        <v>271.95199999999994</v>
      </c>
      <c r="I908" s="257">
        <f>H908*1.1</f>
        <v>299.14719999999994</v>
      </c>
      <c r="J908" s="210"/>
      <c r="K908" s="282">
        <f t="shared" si="89"/>
        <v>0</v>
      </c>
      <c r="L908" s="376" t="s">
        <v>1108</v>
      </c>
    </row>
    <row r="909" spans="2:12" ht="15">
      <c r="B909" s="111"/>
      <c r="C909" s="332" t="s">
        <v>1734</v>
      </c>
      <c r="D909" s="113" t="s">
        <v>992</v>
      </c>
      <c r="E909" s="113"/>
      <c r="F909" s="247">
        <f>H909/$A$3</f>
        <v>4.318758620689655</v>
      </c>
      <c r="G909" s="34">
        <v>104.37</v>
      </c>
      <c r="H909" s="129">
        <f>G909*1.2</f>
        <v>125.244</v>
      </c>
      <c r="I909" s="257">
        <f>H909*1.1</f>
        <v>137.7684</v>
      </c>
      <c r="J909" s="210"/>
      <c r="K909" s="282">
        <f t="shared" si="89"/>
        <v>0</v>
      </c>
      <c r="L909" s="376" t="s">
        <v>1109</v>
      </c>
    </row>
    <row r="910" spans="2:12" ht="15">
      <c r="B910" s="111"/>
      <c r="C910" s="332" t="s">
        <v>1735</v>
      </c>
      <c r="D910" s="113" t="s">
        <v>993</v>
      </c>
      <c r="E910" s="113"/>
      <c r="F910" s="247">
        <f>H910/$A$3</f>
        <v>5.328413793103448</v>
      </c>
      <c r="G910" s="34">
        <v>128.77</v>
      </c>
      <c r="H910" s="129">
        <f>G910*1.2</f>
        <v>154.524</v>
      </c>
      <c r="I910" s="257">
        <f>H910*1.1</f>
        <v>169.9764</v>
      </c>
      <c r="J910" s="210"/>
      <c r="K910" s="282">
        <f t="shared" si="89"/>
        <v>0</v>
      </c>
      <c r="L910" s="376" t="s">
        <v>1109</v>
      </c>
    </row>
    <row r="911" spans="2:12" ht="15.75" thickBot="1">
      <c r="B911" s="111"/>
      <c r="C911" s="430" t="s">
        <v>1517</v>
      </c>
      <c r="D911" s="431" t="s">
        <v>1010</v>
      </c>
      <c r="E911" s="431"/>
      <c r="F911" s="432">
        <f>H911/A3</f>
        <v>5.544827586206896</v>
      </c>
      <c r="G911" s="433">
        <v>134</v>
      </c>
      <c r="H911" s="434">
        <f>G911*1.2</f>
        <v>160.79999999999998</v>
      </c>
      <c r="I911" s="435">
        <f>H911*1.1</f>
        <v>176.88</v>
      </c>
      <c r="J911" s="210"/>
      <c r="K911" s="282">
        <f t="shared" si="89"/>
        <v>0</v>
      </c>
      <c r="L911" s="376"/>
    </row>
    <row r="912" spans="2:11" ht="15">
      <c r="B912" s="111"/>
      <c r="C912" s="48"/>
      <c r="D912" s="113"/>
      <c r="E912" s="113"/>
      <c r="F912" s="247"/>
      <c r="G912" s="34"/>
      <c r="H912" s="97"/>
      <c r="I912" s="278"/>
      <c r="J912" s="210"/>
      <c r="K912" s="282"/>
    </row>
    <row r="913" spans="3:11" ht="15.75" thickBot="1">
      <c r="C913" s="37"/>
      <c r="D913" s="37"/>
      <c r="E913" s="37"/>
      <c r="F913" s="37"/>
      <c r="G913" s="20"/>
      <c r="H913" s="21"/>
      <c r="I913" s="38"/>
      <c r="J913" s="210"/>
      <c r="K913" s="282"/>
    </row>
    <row r="914" spans="2:12" ht="36" customHeight="1" thickBot="1">
      <c r="B914" s="100" t="s">
        <v>411</v>
      </c>
      <c r="C914" s="477" t="s">
        <v>410</v>
      </c>
      <c r="D914" s="478"/>
      <c r="E914" s="478"/>
      <c r="F914" s="478"/>
      <c r="G914" s="478"/>
      <c r="H914" s="478"/>
      <c r="I914" s="479"/>
      <c r="J914" s="210"/>
      <c r="K914" s="282"/>
      <c r="L914" s="376"/>
    </row>
    <row r="915" spans="2:11" ht="27.75" customHeight="1" thickBot="1" thickTop="1">
      <c r="B915" s="100"/>
      <c r="C915" s="618" t="s">
        <v>1736</v>
      </c>
      <c r="D915" s="619"/>
      <c r="E915" s="619"/>
      <c r="F915" s="619"/>
      <c r="G915" s="619"/>
      <c r="H915" s="619"/>
      <c r="I915" s="620"/>
      <c r="J915" s="210"/>
      <c r="K915" s="282"/>
    </row>
    <row r="916" spans="2:12" ht="15" customHeight="1" thickTop="1">
      <c r="B916" s="294" t="s">
        <v>1856</v>
      </c>
      <c r="C916" s="288" t="s">
        <v>1857</v>
      </c>
      <c r="D916" s="267" t="s">
        <v>1925</v>
      </c>
      <c r="E916" s="267" t="s">
        <v>16</v>
      </c>
      <c r="F916" s="247">
        <f>I916/10.78</f>
        <v>0.1760204081632653</v>
      </c>
      <c r="G916" s="34">
        <v>1.5</v>
      </c>
      <c r="H916" s="129">
        <f>G916*1.15</f>
        <v>1.7249999999999999</v>
      </c>
      <c r="I916" s="257">
        <f>H916*1.1</f>
        <v>1.8975</v>
      </c>
      <c r="J916" s="210"/>
      <c r="K916" s="282">
        <f t="shared" si="89"/>
        <v>0</v>
      </c>
      <c r="L916" s="259" t="s">
        <v>1153</v>
      </c>
    </row>
    <row r="917" spans="2:12" ht="15">
      <c r="B917" s="294" t="s">
        <v>1382</v>
      </c>
      <c r="C917" s="289" t="s">
        <v>1926</v>
      </c>
      <c r="D917" s="267" t="s">
        <v>1927</v>
      </c>
      <c r="E917" s="267" t="s">
        <v>16</v>
      </c>
      <c r="F917" s="247">
        <f aca="true" t="shared" si="104" ref="F917:F924">I917/10.78</f>
        <v>0.1760204081632653</v>
      </c>
      <c r="G917" s="34">
        <v>1.5</v>
      </c>
      <c r="H917" s="129">
        <f aca="true" t="shared" si="105" ref="H917:H924">G917*1.15</f>
        <v>1.7249999999999999</v>
      </c>
      <c r="I917" s="257">
        <f aca="true" t="shared" si="106" ref="I917:I924">H917*1.1</f>
        <v>1.8975</v>
      </c>
      <c r="J917" s="210"/>
      <c r="K917" s="282">
        <f t="shared" si="89"/>
        <v>0</v>
      </c>
      <c r="L917" s="259" t="s">
        <v>1153</v>
      </c>
    </row>
    <row r="918" spans="2:12" ht="15">
      <c r="B918" s="294" t="s">
        <v>1383</v>
      </c>
      <c r="C918" s="289" t="s">
        <v>1928</v>
      </c>
      <c r="D918" s="291" t="s">
        <v>1929</v>
      </c>
      <c r="E918" s="267" t="s">
        <v>16</v>
      </c>
      <c r="F918" s="247">
        <f t="shared" si="104"/>
        <v>0.1760204081632653</v>
      </c>
      <c r="G918" s="34">
        <v>1.5</v>
      </c>
      <c r="H918" s="129">
        <f t="shared" si="105"/>
        <v>1.7249999999999999</v>
      </c>
      <c r="I918" s="257">
        <f t="shared" si="106"/>
        <v>1.8975</v>
      </c>
      <c r="J918" s="210"/>
      <c r="K918" s="282">
        <f t="shared" si="89"/>
        <v>0</v>
      </c>
      <c r="L918" s="259" t="s">
        <v>1153</v>
      </c>
    </row>
    <row r="919" spans="2:12" ht="15">
      <c r="B919" s="294" t="s">
        <v>1384</v>
      </c>
      <c r="C919" s="289" t="s">
        <v>1930</v>
      </c>
      <c r="D919" s="291" t="s">
        <v>1931</v>
      </c>
      <c r="E919" s="267" t="s">
        <v>16</v>
      </c>
      <c r="F919" s="247">
        <f t="shared" si="104"/>
        <v>0.1760204081632653</v>
      </c>
      <c r="G919" s="34">
        <v>1.5</v>
      </c>
      <c r="H919" s="129">
        <f t="shared" si="105"/>
        <v>1.7249999999999999</v>
      </c>
      <c r="I919" s="257">
        <f t="shared" si="106"/>
        <v>1.8975</v>
      </c>
      <c r="J919" s="210"/>
      <c r="K919" s="282">
        <f t="shared" si="89"/>
        <v>0</v>
      </c>
      <c r="L919" s="259" t="s">
        <v>1153</v>
      </c>
    </row>
    <row r="920" spans="2:12" ht="15">
      <c r="B920" s="294" t="s">
        <v>628</v>
      </c>
      <c r="C920" s="289" t="s">
        <v>1932</v>
      </c>
      <c r="D920" s="291" t="s">
        <v>1933</v>
      </c>
      <c r="E920" s="267" t="s">
        <v>16</v>
      </c>
      <c r="F920" s="247">
        <f t="shared" si="104"/>
        <v>0.1760204081632653</v>
      </c>
      <c r="G920" s="34">
        <v>1.5</v>
      </c>
      <c r="H920" s="129">
        <f t="shared" si="105"/>
        <v>1.7249999999999999</v>
      </c>
      <c r="I920" s="257">
        <f t="shared" si="106"/>
        <v>1.8975</v>
      </c>
      <c r="J920" s="210"/>
      <c r="K920" s="282">
        <f t="shared" si="89"/>
        <v>0</v>
      </c>
      <c r="L920" s="259" t="s">
        <v>1153</v>
      </c>
    </row>
    <row r="921" spans="2:12" ht="15">
      <c r="B921" s="294" t="s">
        <v>1934</v>
      </c>
      <c r="C921" s="289" t="s">
        <v>1936</v>
      </c>
      <c r="D921" s="291" t="s">
        <v>1937</v>
      </c>
      <c r="E921" s="267" t="s">
        <v>16</v>
      </c>
      <c r="F921" s="247">
        <f t="shared" si="104"/>
        <v>0.1760204081632653</v>
      </c>
      <c r="G921" s="34">
        <v>1.5</v>
      </c>
      <c r="H921" s="129">
        <f t="shared" si="105"/>
        <v>1.7249999999999999</v>
      </c>
      <c r="I921" s="257">
        <f t="shared" si="106"/>
        <v>1.8975</v>
      </c>
      <c r="J921" s="210"/>
      <c r="K921" s="282">
        <f t="shared" si="89"/>
        <v>0</v>
      </c>
      <c r="L921" s="259" t="s">
        <v>1153</v>
      </c>
    </row>
    <row r="922" spans="2:12" ht="15">
      <c r="B922" s="294" t="s">
        <v>1935</v>
      </c>
      <c r="C922" s="289" t="s">
        <v>1938</v>
      </c>
      <c r="D922" s="291" t="s">
        <v>1939</v>
      </c>
      <c r="E922" s="267" t="s">
        <v>16</v>
      </c>
      <c r="F922" s="247">
        <f t="shared" si="104"/>
        <v>0.1760204081632653</v>
      </c>
      <c r="G922" s="34">
        <v>1.5</v>
      </c>
      <c r="H922" s="129">
        <f t="shared" si="105"/>
        <v>1.7249999999999999</v>
      </c>
      <c r="I922" s="257">
        <f t="shared" si="106"/>
        <v>1.8975</v>
      </c>
      <c r="J922" s="210"/>
      <c r="K922" s="282">
        <f t="shared" si="89"/>
        <v>0</v>
      </c>
      <c r="L922" s="259" t="s">
        <v>1153</v>
      </c>
    </row>
    <row r="923" spans="2:12" ht="15">
      <c r="B923" s="294" t="s">
        <v>1944</v>
      </c>
      <c r="C923" s="289" t="s">
        <v>1946</v>
      </c>
      <c r="D923" s="291" t="s">
        <v>1924</v>
      </c>
      <c r="E923" s="267" t="s">
        <v>16</v>
      </c>
      <c r="F923" s="247">
        <f t="shared" si="104"/>
        <v>0.1760204081632653</v>
      </c>
      <c r="G923" s="34">
        <v>1.5</v>
      </c>
      <c r="H923" s="129">
        <f t="shared" si="105"/>
        <v>1.7249999999999999</v>
      </c>
      <c r="I923" s="257">
        <f t="shared" si="106"/>
        <v>1.8975</v>
      </c>
      <c r="J923" s="210"/>
      <c r="K923" s="282">
        <f t="shared" si="89"/>
        <v>0</v>
      </c>
      <c r="L923" s="376" t="s">
        <v>41</v>
      </c>
    </row>
    <row r="924" spans="2:12" ht="15.75" thickBot="1">
      <c r="B924" s="294" t="s">
        <v>1945</v>
      </c>
      <c r="C924" s="290" t="s">
        <v>1947</v>
      </c>
      <c r="D924" s="292" t="s">
        <v>1948</v>
      </c>
      <c r="E924" s="267" t="s">
        <v>16</v>
      </c>
      <c r="F924" s="247">
        <f t="shared" si="104"/>
        <v>0.1760204081632653</v>
      </c>
      <c r="G924" s="34">
        <v>1.5</v>
      </c>
      <c r="H924" s="129">
        <f t="shared" si="105"/>
        <v>1.7249999999999999</v>
      </c>
      <c r="I924" s="257">
        <f t="shared" si="106"/>
        <v>1.8975</v>
      </c>
      <c r="J924" s="210"/>
      <c r="K924" s="282">
        <f t="shared" si="89"/>
        <v>0</v>
      </c>
      <c r="L924" s="259" t="s">
        <v>1153</v>
      </c>
    </row>
    <row r="925" spans="2:12" ht="27.75" customHeight="1" thickBot="1">
      <c r="B925" s="294"/>
      <c r="C925" s="482" t="s">
        <v>1737</v>
      </c>
      <c r="D925" s="483"/>
      <c r="E925" s="483"/>
      <c r="F925" s="483"/>
      <c r="G925" s="483"/>
      <c r="H925" s="483"/>
      <c r="I925" s="484"/>
      <c r="J925" s="210"/>
      <c r="K925" s="282"/>
      <c r="L925" s="259"/>
    </row>
    <row r="926" spans="2:12" ht="15" customHeight="1">
      <c r="B926" s="294" t="s">
        <v>44</v>
      </c>
      <c r="C926" s="602" t="s">
        <v>412</v>
      </c>
      <c r="D926" s="604"/>
      <c r="E926" s="409"/>
      <c r="F926" s="266">
        <f aca="true" t="shared" si="107" ref="F926:F931">I926/10.78</f>
        <v>0.4693877551020408</v>
      </c>
      <c r="G926" s="144">
        <v>4</v>
      </c>
      <c r="H926" s="145">
        <f aca="true" t="shared" si="108" ref="H926:H934">G926*1.15</f>
        <v>4.6</v>
      </c>
      <c r="I926" s="382">
        <f aca="true" t="shared" si="109" ref="I926:I934">H926*1.1</f>
        <v>5.06</v>
      </c>
      <c r="J926" s="210"/>
      <c r="K926" s="282">
        <f t="shared" si="89"/>
        <v>0</v>
      </c>
      <c r="L926" s="376" t="s">
        <v>42</v>
      </c>
    </row>
    <row r="927" spans="2:12" ht="15" customHeight="1">
      <c r="B927" s="294" t="s">
        <v>1385</v>
      </c>
      <c r="C927" s="480"/>
      <c r="D927" s="481"/>
      <c r="E927" s="375"/>
      <c r="F927" s="247">
        <f t="shared" si="107"/>
        <v>0.4693877551020408</v>
      </c>
      <c r="G927" s="34">
        <v>4</v>
      </c>
      <c r="H927" s="97">
        <f t="shared" si="108"/>
        <v>4.6</v>
      </c>
      <c r="I927" s="257">
        <f t="shared" si="109"/>
        <v>5.06</v>
      </c>
      <c r="J927" s="210"/>
      <c r="K927" s="282">
        <f t="shared" si="89"/>
        <v>0</v>
      </c>
      <c r="L927" s="376" t="s">
        <v>38</v>
      </c>
    </row>
    <row r="928" spans="2:12" ht="15" customHeight="1">
      <c r="B928" s="294" t="s">
        <v>1386</v>
      </c>
      <c r="C928" s="480"/>
      <c r="D928" s="481"/>
      <c r="E928" s="375"/>
      <c r="F928" s="247">
        <f t="shared" si="107"/>
        <v>0.4693877551020408</v>
      </c>
      <c r="G928" s="34">
        <v>4</v>
      </c>
      <c r="H928" s="97">
        <f t="shared" si="108"/>
        <v>4.6</v>
      </c>
      <c r="I928" s="257">
        <f t="shared" si="109"/>
        <v>5.06</v>
      </c>
      <c r="J928" s="210"/>
      <c r="K928" s="282">
        <f t="shared" si="89"/>
        <v>0</v>
      </c>
      <c r="L928" s="376" t="s">
        <v>45</v>
      </c>
    </row>
    <row r="929" spans="2:12" ht="15" customHeight="1">
      <c r="B929" s="294" t="s">
        <v>1949</v>
      </c>
      <c r="C929" s="401" t="s">
        <v>1946</v>
      </c>
      <c r="D929" s="291" t="s">
        <v>1951</v>
      </c>
      <c r="E929" s="291"/>
      <c r="F929" s="247">
        <f t="shared" si="107"/>
        <v>0.6219387755102042</v>
      </c>
      <c r="G929" s="34">
        <v>5.3</v>
      </c>
      <c r="H929" s="97">
        <f t="shared" si="108"/>
        <v>6.095</v>
      </c>
      <c r="I929" s="257">
        <f t="shared" si="109"/>
        <v>6.7045</v>
      </c>
      <c r="J929" s="210"/>
      <c r="K929" s="282">
        <f t="shared" si="89"/>
        <v>0</v>
      </c>
      <c r="L929" s="376"/>
    </row>
    <row r="930" spans="2:12" ht="15" customHeight="1" thickBot="1">
      <c r="B930" s="294" t="s">
        <v>1950</v>
      </c>
      <c r="C930" s="293" t="s">
        <v>1947</v>
      </c>
      <c r="D930" s="292" t="s">
        <v>1952</v>
      </c>
      <c r="E930" s="292"/>
      <c r="F930" s="248">
        <f t="shared" si="107"/>
        <v>0.7040816326530612</v>
      </c>
      <c r="G930" s="98">
        <v>6</v>
      </c>
      <c r="H930" s="99">
        <f t="shared" si="108"/>
        <v>6.8999999999999995</v>
      </c>
      <c r="I930" s="258">
        <f t="shared" si="109"/>
        <v>7.59</v>
      </c>
      <c r="J930" s="210"/>
      <c r="K930" s="282">
        <f t="shared" si="89"/>
        <v>0</v>
      </c>
      <c r="L930" s="376" t="s">
        <v>41</v>
      </c>
    </row>
    <row r="931" spans="2:12" ht="15" customHeight="1">
      <c r="B931" s="294" t="s">
        <v>43</v>
      </c>
      <c r="C931" s="602" t="s">
        <v>413</v>
      </c>
      <c r="D931" s="604"/>
      <c r="E931" s="409"/>
      <c r="F931" s="266">
        <f t="shared" si="107"/>
        <v>0.8214285714285715</v>
      </c>
      <c r="G931" s="144">
        <v>7</v>
      </c>
      <c r="H931" s="381">
        <f t="shared" si="108"/>
        <v>8.049999999999999</v>
      </c>
      <c r="I931" s="382">
        <f t="shared" si="109"/>
        <v>8.855</v>
      </c>
      <c r="J931" s="210"/>
      <c r="K931" s="282">
        <f t="shared" si="89"/>
        <v>0</v>
      </c>
      <c r="L931" s="376" t="s">
        <v>42</v>
      </c>
    </row>
    <row r="932" spans="2:12" ht="15" customHeight="1">
      <c r="B932" s="294" t="s">
        <v>1387</v>
      </c>
      <c r="C932" s="480"/>
      <c r="D932" s="481"/>
      <c r="E932" s="375"/>
      <c r="F932" s="247">
        <f aca="true" t="shared" si="110" ref="F932:F992">I932/10.78</f>
        <v>0.8214285714285715</v>
      </c>
      <c r="G932" s="34">
        <v>7</v>
      </c>
      <c r="H932" s="129">
        <f t="shared" si="108"/>
        <v>8.049999999999999</v>
      </c>
      <c r="I932" s="257">
        <f t="shared" si="109"/>
        <v>8.855</v>
      </c>
      <c r="J932" s="210"/>
      <c r="K932" s="282">
        <f aca="true" t="shared" si="111" ref="K932:K995">J932*I932</f>
        <v>0</v>
      </c>
      <c r="L932" s="376" t="s">
        <v>38</v>
      </c>
    </row>
    <row r="933" spans="2:12" ht="15" customHeight="1" thickBot="1">
      <c r="B933" s="294" t="s">
        <v>1388</v>
      </c>
      <c r="C933" s="603"/>
      <c r="D933" s="622"/>
      <c r="E933" s="410"/>
      <c r="F933" s="248">
        <f t="shared" si="110"/>
        <v>0.8214285714285715</v>
      </c>
      <c r="G933" s="98">
        <v>7</v>
      </c>
      <c r="H933" s="130">
        <f t="shared" si="108"/>
        <v>8.049999999999999</v>
      </c>
      <c r="I933" s="258">
        <f t="shared" si="109"/>
        <v>8.855</v>
      </c>
      <c r="J933" s="210"/>
      <c r="K933" s="282">
        <f t="shared" si="111"/>
        <v>0</v>
      </c>
      <c r="L933" s="376" t="s">
        <v>45</v>
      </c>
    </row>
    <row r="934" spans="2:12" ht="15" customHeight="1">
      <c r="B934" s="294" t="s">
        <v>1389</v>
      </c>
      <c r="C934" s="480" t="s">
        <v>414</v>
      </c>
      <c r="D934" s="481"/>
      <c r="E934" s="375"/>
      <c r="F934" s="247">
        <f t="shared" si="110"/>
        <v>1.2908163265306123</v>
      </c>
      <c r="G934" s="34">
        <v>11</v>
      </c>
      <c r="H934" s="129">
        <f t="shared" si="108"/>
        <v>12.649999999999999</v>
      </c>
      <c r="I934" s="257">
        <f t="shared" si="109"/>
        <v>13.915</v>
      </c>
      <c r="J934" s="210"/>
      <c r="K934" s="282">
        <f t="shared" si="111"/>
        <v>0</v>
      </c>
      <c r="L934" s="376" t="s">
        <v>46</v>
      </c>
    </row>
    <row r="935" spans="2:11" ht="15" customHeight="1">
      <c r="B935" s="294" t="s">
        <v>1390</v>
      </c>
      <c r="C935" s="480"/>
      <c r="D935" s="481"/>
      <c r="E935" s="375"/>
      <c r="F935" s="247">
        <f t="shared" si="110"/>
        <v>1.2908163265306123</v>
      </c>
      <c r="G935" s="34">
        <v>11</v>
      </c>
      <c r="H935" s="129">
        <f aca="true" t="shared" si="112" ref="H935:H978">G935*1.15</f>
        <v>12.649999999999999</v>
      </c>
      <c r="I935" s="257">
        <f aca="true" t="shared" si="113" ref="I935:I978">H935*1.1</f>
        <v>13.915</v>
      </c>
      <c r="J935" s="210"/>
      <c r="K935" s="282">
        <f t="shared" si="111"/>
        <v>0</v>
      </c>
    </row>
    <row r="936" spans="2:11" ht="15" customHeight="1">
      <c r="B936" s="294" t="s">
        <v>1304</v>
      </c>
      <c r="C936" s="480"/>
      <c r="D936" s="481"/>
      <c r="E936" s="375"/>
      <c r="F936" s="247">
        <f t="shared" si="110"/>
        <v>1.2908163265306123</v>
      </c>
      <c r="G936" s="34">
        <v>11</v>
      </c>
      <c r="H936" s="129">
        <f t="shared" si="112"/>
        <v>12.649999999999999</v>
      </c>
      <c r="I936" s="257">
        <f t="shared" si="113"/>
        <v>13.915</v>
      </c>
      <c r="J936" s="210"/>
      <c r="K936" s="282">
        <f t="shared" si="111"/>
        <v>0</v>
      </c>
    </row>
    <row r="937" spans="2:11" ht="15" customHeight="1">
      <c r="B937" s="294" t="s">
        <v>1391</v>
      </c>
      <c r="C937" s="480"/>
      <c r="D937" s="481"/>
      <c r="E937" s="375"/>
      <c r="F937" s="247">
        <f t="shared" si="110"/>
        <v>1.2908163265306123</v>
      </c>
      <c r="G937" s="34">
        <v>11</v>
      </c>
      <c r="H937" s="129">
        <f t="shared" si="112"/>
        <v>12.649999999999999</v>
      </c>
      <c r="I937" s="257">
        <f t="shared" si="113"/>
        <v>13.915</v>
      </c>
      <c r="J937" s="210"/>
      <c r="K937" s="282">
        <f t="shared" si="111"/>
        <v>0</v>
      </c>
    </row>
    <row r="938" spans="2:11" ht="15" customHeight="1">
      <c r="B938" s="294" t="s">
        <v>1392</v>
      </c>
      <c r="C938" s="480"/>
      <c r="D938" s="481"/>
      <c r="E938" s="375"/>
      <c r="F938" s="247">
        <f t="shared" si="110"/>
        <v>1.2908163265306123</v>
      </c>
      <c r="G938" s="34">
        <v>11</v>
      </c>
      <c r="H938" s="129">
        <f t="shared" si="112"/>
        <v>12.649999999999999</v>
      </c>
      <c r="I938" s="257">
        <f t="shared" si="113"/>
        <v>13.915</v>
      </c>
      <c r="J938" s="210"/>
      <c r="K938" s="282">
        <f t="shared" si="111"/>
        <v>0</v>
      </c>
    </row>
    <row r="939" spans="2:11" ht="15" customHeight="1">
      <c r="B939" s="294" t="s">
        <v>1393</v>
      </c>
      <c r="C939" s="480"/>
      <c r="D939" s="481"/>
      <c r="E939" s="375"/>
      <c r="F939" s="247">
        <f t="shared" si="110"/>
        <v>1.2908163265306123</v>
      </c>
      <c r="G939" s="34">
        <v>11</v>
      </c>
      <c r="H939" s="129">
        <f t="shared" si="112"/>
        <v>12.649999999999999</v>
      </c>
      <c r="I939" s="257">
        <f t="shared" si="113"/>
        <v>13.915</v>
      </c>
      <c r="J939" s="210"/>
      <c r="K939" s="282">
        <f t="shared" si="111"/>
        <v>0</v>
      </c>
    </row>
    <row r="940" spans="2:11" ht="15" customHeight="1">
      <c r="B940" s="294" t="s">
        <v>1394</v>
      </c>
      <c r="C940" s="480"/>
      <c r="D940" s="481"/>
      <c r="E940" s="375"/>
      <c r="F940" s="247">
        <f t="shared" si="110"/>
        <v>1.2908163265306123</v>
      </c>
      <c r="G940" s="34">
        <v>11</v>
      </c>
      <c r="H940" s="129">
        <f t="shared" si="112"/>
        <v>12.649999999999999</v>
      </c>
      <c r="I940" s="257">
        <f t="shared" si="113"/>
        <v>13.915</v>
      </c>
      <c r="J940" s="210"/>
      <c r="K940" s="282">
        <f t="shared" si="111"/>
        <v>0</v>
      </c>
    </row>
    <row r="941" spans="2:11" ht="15" customHeight="1">
      <c r="B941" s="294" t="s">
        <v>1400</v>
      </c>
      <c r="C941" s="480"/>
      <c r="D941" s="481"/>
      <c r="E941" s="375"/>
      <c r="F941" s="247">
        <f t="shared" si="110"/>
        <v>1.2908163265306123</v>
      </c>
      <c r="G941" s="34">
        <v>11</v>
      </c>
      <c r="H941" s="129">
        <f t="shared" si="112"/>
        <v>12.649999999999999</v>
      </c>
      <c r="I941" s="257">
        <f t="shared" si="113"/>
        <v>13.915</v>
      </c>
      <c r="J941" s="210"/>
      <c r="K941" s="282">
        <f t="shared" si="111"/>
        <v>0</v>
      </c>
    </row>
    <row r="942" spans="2:11" ht="15" customHeight="1">
      <c r="B942" s="294" t="s">
        <v>1403</v>
      </c>
      <c r="C942" s="480"/>
      <c r="D942" s="481"/>
      <c r="E942" s="375"/>
      <c r="F942" s="247">
        <f t="shared" si="110"/>
        <v>1.2908163265306123</v>
      </c>
      <c r="G942" s="34">
        <v>11</v>
      </c>
      <c r="H942" s="129">
        <f t="shared" si="112"/>
        <v>12.649999999999999</v>
      </c>
      <c r="I942" s="257">
        <f t="shared" si="113"/>
        <v>13.915</v>
      </c>
      <c r="J942" s="210"/>
      <c r="K942" s="282">
        <f t="shared" si="111"/>
        <v>0</v>
      </c>
    </row>
    <row r="943" spans="2:11" ht="15" customHeight="1">
      <c r="B943" s="294" t="s">
        <v>1404</v>
      </c>
      <c r="C943" s="480"/>
      <c r="D943" s="481"/>
      <c r="E943" s="375"/>
      <c r="F943" s="247">
        <f t="shared" si="110"/>
        <v>1.2908163265306123</v>
      </c>
      <c r="G943" s="34">
        <v>11</v>
      </c>
      <c r="H943" s="129">
        <f t="shared" si="112"/>
        <v>12.649999999999999</v>
      </c>
      <c r="I943" s="257">
        <f t="shared" si="113"/>
        <v>13.915</v>
      </c>
      <c r="J943" s="210"/>
      <c r="K943" s="282">
        <f t="shared" si="111"/>
        <v>0</v>
      </c>
    </row>
    <row r="944" spans="2:11" ht="15" customHeight="1">
      <c r="B944" s="294" t="s">
        <v>1405</v>
      </c>
      <c r="C944" s="480"/>
      <c r="D944" s="481"/>
      <c r="E944" s="375"/>
      <c r="F944" s="247">
        <f t="shared" si="110"/>
        <v>1.2908163265306123</v>
      </c>
      <c r="G944" s="34">
        <v>11</v>
      </c>
      <c r="H944" s="129">
        <f t="shared" si="112"/>
        <v>12.649999999999999</v>
      </c>
      <c r="I944" s="257">
        <f t="shared" si="113"/>
        <v>13.915</v>
      </c>
      <c r="J944" s="210"/>
      <c r="K944" s="282">
        <f t="shared" si="111"/>
        <v>0</v>
      </c>
    </row>
    <row r="945" spans="2:11" ht="15" customHeight="1">
      <c r="B945" s="294" t="s">
        <v>1407</v>
      </c>
      <c r="C945" s="480"/>
      <c r="D945" s="481"/>
      <c r="E945" s="375"/>
      <c r="F945" s="247">
        <f t="shared" si="110"/>
        <v>1.2908163265306123</v>
      </c>
      <c r="G945" s="34">
        <v>11</v>
      </c>
      <c r="H945" s="129">
        <f t="shared" si="112"/>
        <v>12.649999999999999</v>
      </c>
      <c r="I945" s="257">
        <f t="shared" si="113"/>
        <v>13.915</v>
      </c>
      <c r="J945" s="210"/>
      <c r="K945" s="282">
        <f t="shared" si="111"/>
        <v>0</v>
      </c>
    </row>
    <row r="946" spans="2:11" ht="15" customHeight="1">
      <c r="B946" s="294" t="s">
        <v>1446</v>
      </c>
      <c r="C946" s="480"/>
      <c r="D946" s="481"/>
      <c r="E946" s="375"/>
      <c r="F946" s="247">
        <f t="shared" si="110"/>
        <v>1.2908163265306123</v>
      </c>
      <c r="G946" s="34">
        <v>11</v>
      </c>
      <c r="H946" s="129">
        <f t="shared" si="112"/>
        <v>12.649999999999999</v>
      </c>
      <c r="I946" s="257">
        <f t="shared" si="113"/>
        <v>13.915</v>
      </c>
      <c r="J946" s="210"/>
      <c r="K946" s="282">
        <f t="shared" si="111"/>
        <v>0</v>
      </c>
    </row>
    <row r="947" spans="2:11" ht="15" customHeight="1">
      <c r="B947" s="294" t="s">
        <v>1408</v>
      </c>
      <c r="C947" s="480"/>
      <c r="D947" s="481"/>
      <c r="E947" s="375"/>
      <c r="F947" s="247">
        <f t="shared" si="110"/>
        <v>1.2908163265306123</v>
      </c>
      <c r="G947" s="34">
        <v>11</v>
      </c>
      <c r="H947" s="129">
        <f t="shared" si="112"/>
        <v>12.649999999999999</v>
      </c>
      <c r="I947" s="257">
        <f t="shared" si="113"/>
        <v>13.915</v>
      </c>
      <c r="J947" s="210"/>
      <c r="K947" s="282">
        <f t="shared" si="111"/>
        <v>0</v>
      </c>
    </row>
    <row r="948" spans="2:11" ht="15" customHeight="1">
      <c r="B948" s="294" t="s">
        <v>1409</v>
      </c>
      <c r="C948" s="480"/>
      <c r="D948" s="481"/>
      <c r="E948" s="375"/>
      <c r="F948" s="247">
        <f t="shared" si="110"/>
        <v>1.2908163265306123</v>
      </c>
      <c r="G948" s="34">
        <v>11</v>
      </c>
      <c r="H948" s="129">
        <f t="shared" si="112"/>
        <v>12.649999999999999</v>
      </c>
      <c r="I948" s="257">
        <f t="shared" si="113"/>
        <v>13.915</v>
      </c>
      <c r="J948" s="210"/>
      <c r="K948" s="282">
        <f t="shared" si="111"/>
        <v>0</v>
      </c>
    </row>
    <row r="949" spans="2:11" ht="15" customHeight="1">
      <c r="B949" s="294" t="s">
        <v>1410</v>
      </c>
      <c r="C949" s="480"/>
      <c r="D949" s="481"/>
      <c r="E949" s="375"/>
      <c r="F949" s="247">
        <f t="shared" si="110"/>
        <v>1.2908163265306123</v>
      </c>
      <c r="G949" s="34">
        <v>11</v>
      </c>
      <c r="H949" s="129">
        <f t="shared" si="112"/>
        <v>12.649999999999999</v>
      </c>
      <c r="I949" s="257">
        <f t="shared" si="113"/>
        <v>13.915</v>
      </c>
      <c r="J949" s="210"/>
      <c r="K949" s="282">
        <f t="shared" si="111"/>
        <v>0</v>
      </c>
    </row>
    <row r="950" spans="2:11" ht="15" customHeight="1">
      <c r="B950" s="294" t="s">
        <v>1411</v>
      </c>
      <c r="C950" s="480"/>
      <c r="D950" s="481"/>
      <c r="E950" s="375"/>
      <c r="F950" s="247">
        <f t="shared" si="110"/>
        <v>1.2908163265306123</v>
      </c>
      <c r="G950" s="34">
        <v>11</v>
      </c>
      <c r="H950" s="129">
        <f t="shared" si="112"/>
        <v>12.649999999999999</v>
      </c>
      <c r="I950" s="257">
        <f t="shared" si="113"/>
        <v>13.915</v>
      </c>
      <c r="J950" s="210"/>
      <c r="K950" s="282">
        <f t="shared" si="111"/>
        <v>0</v>
      </c>
    </row>
    <row r="951" spans="2:11" ht="15" customHeight="1">
      <c r="B951" s="294" t="s">
        <v>1412</v>
      </c>
      <c r="C951" s="480"/>
      <c r="D951" s="481"/>
      <c r="E951" s="375"/>
      <c r="F951" s="247">
        <f t="shared" si="110"/>
        <v>1.2908163265306123</v>
      </c>
      <c r="G951" s="34">
        <v>11</v>
      </c>
      <c r="H951" s="129">
        <f t="shared" si="112"/>
        <v>12.649999999999999</v>
      </c>
      <c r="I951" s="257">
        <f t="shared" si="113"/>
        <v>13.915</v>
      </c>
      <c r="J951" s="210"/>
      <c r="K951" s="282">
        <f t="shared" si="111"/>
        <v>0</v>
      </c>
    </row>
    <row r="952" spans="2:11" ht="15" customHeight="1">
      <c r="B952" s="294" t="s">
        <v>1413</v>
      </c>
      <c r="C952" s="480"/>
      <c r="D952" s="481"/>
      <c r="E952" s="375"/>
      <c r="F952" s="247">
        <f t="shared" si="110"/>
        <v>1.2908163265306123</v>
      </c>
      <c r="G952" s="34">
        <v>11</v>
      </c>
      <c r="H952" s="129">
        <f t="shared" si="112"/>
        <v>12.649999999999999</v>
      </c>
      <c r="I952" s="257">
        <f t="shared" si="113"/>
        <v>13.915</v>
      </c>
      <c r="J952" s="210"/>
      <c r="K952" s="282">
        <f t="shared" si="111"/>
        <v>0</v>
      </c>
    </row>
    <row r="953" spans="2:11" ht="15" customHeight="1">
      <c r="B953" s="294" t="s">
        <v>1414</v>
      </c>
      <c r="C953" s="480"/>
      <c r="D953" s="481"/>
      <c r="E953" s="375"/>
      <c r="F953" s="247">
        <f t="shared" si="110"/>
        <v>1.2908163265306123</v>
      </c>
      <c r="G953" s="34">
        <v>11</v>
      </c>
      <c r="H953" s="129">
        <f t="shared" si="112"/>
        <v>12.649999999999999</v>
      </c>
      <c r="I953" s="257">
        <f t="shared" si="113"/>
        <v>13.915</v>
      </c>
      <c r="J953" s="210"/>
      <c r="K953" s="282">
        <f t="shared" si="111"/>
        <v>0</v>
      </c>
    </row>
    <row r="954" spans="2:11" ht="15" customHeight="1">
      <c r="B954" s="294" t="s">
        <v>1415</v>
      </c>
      <c r="C954" s="480"/>
      <c r="D954" s="481"/>
      <c r="E954" s="375"/>
      <c r="F954" s="247">
        <f t="shared" si="110"/>
        <v>1.2908163265306123</v>
      </c>
      <c r="G954" s="34">
        <v>11</v>
      </c>
      <c r="H954" s="129">
        <f t="shared" si="112"/>
        <v>12.649999999999999</v>
      </c>
      <c r="I954" s="257">
        <f t="shared" si="113"/>
        <v>13.915</v>
      </c>
      <c r="J954" s="210"/>
      <c r="K954" s="282">
        <f t="shared" si="111"/>
        <v>0</v>
      </c>
    </row>
    <row r="955" spans="2:11" ht="15" customHeight="1">
      <c r="B955" s="294" t="s">
        <v>1416</v>
      </c>
      <c r="C955" s="480"/>
      <c r="D955" s="481"/>
      <c r="E955" s="375"/>
      <c r="F955" s="247">
        <f t="shared" si="110"/>
        <v>1.2908163265306123</v>
      </c>
      <c r="G955" s="34">
        <v>11</v>
      </c>
      <c r="H955" s="129">
        <f t="shared" si="112"/>
        <v>12.649999999999999</v>
      </c>
      <c r="I955" s="257">
        <f t="shared" si="113"/>
        <v>13.915</v>
      </c>
      <c r="J955" s="210"/>
      <c r="K955" s="282">
        <f t="shared" si="111"/>
        <v>0</v>
      </c>
    </row>
    <row r="956" spans="2:11" ht="15" customHeight="1">
      <c r="B956" s="294" t="s">
        <v>629</v>
      </c>
      <c r="C956" s="480"/>
      <c r="D956" s="481"/>
      <c r="E956" s="375"/>
      <c r="F956" s="247">
        <f t="shared" si="110"/>
        <v>1.2908163265306123</v>
      </c>
      <c r="G956" s="34">
        <v>11</v>
      </c>
      <c r="H956" s="129">
        <f t="shared" si="112"/>
        <v>12.649999999999999</v>
      </c>
      <c r="I956" s="257">
        <f t="shared" si="113"/>
        <v>13.915</v>
      </c>
      <c r="J956" s="210"/>
      <c r="K956" s="282">
        <f t="shared" si="111"/>
        <v>0</v>
      </c>
    </row>
    <row r="957" spans="2:11" ht="15" customHeight="1">
      <c r="B957" s="294" t="s">
        <v>1417</v>
      </c>
      <c r="C957" s="480"/>
      <c r="D957" s="481"/>
      <c r="E957" s="375"/>
      <c r="F957" s="247">
        <f t="shared" si="110"/>
        <v>1.2908163265306123</v>
      </c>
      <c r="G957" s="34">
        <v>11</v>
      </c>
      <c r="H957" s="129">
        <f t="shared" si="112"/>
        <v>12.649999999999999</v>
      </c>
      <c r="I957" s="257">
        <f t="shared" si="113"/>
        <v>13.915</v>
      </c>
      <c r="J957" s="210"/>
      <c r="K957" s="282">
        <f t="shared" si="111"/>
        <v>0</v>
      </c>
    </row>
    <row r="958" spans="2:11" ht="15" customHeight="1">
      <c r="B958" s="294" t="s">
        <v>630</v>
      </c>
      <c r="C958" s="480"/>
      <c r="D958" s="481"/>
      <c r="E958" s="375"/>
      <c r="F958" s="247">
        <f t="shared" si="110"/>
        <v>1.2908163265306123</v>
      </c>
      <c r="G958" s="34">
        <v>11</v>
      </c>
      <c r="H958" s="129">
        <f t="shared" si="112"/>
        <v>12.649999999999999</v>
      </c>
      <c r="I958" s="257">
        <f t="shared" si="113"/>
        <v>13.915</v>
      </c>
      <c r="J958" s="210"/>
      <c r="K958" s="282">
        <f t="shared" si="111"/>
        <v>0</v>
      </c>
    </row>
    <row r="959" spans="2:11" ht="15" customHeight="1">
      <c r="B959" s="294" t="s">
        <v>1418</v>
      </c>
      <c r="C959" s="480"/>
      <c r="D959" s="481"/>
      <c r="E959" s="375"/>
      <c r="F959" s="247">
        <f t="shared" si="110"/>
        <v>1.2908163265306123</v>
      </c>
      <c r="G959" s="34">
        <v>11</v>
      </c>
      <c r="H959" s="129">
        <f t="shared" si="112"/>
        <v>12.649999999999999</v>
      </c>
      <c r="I959" s="257">
        <f t="shared" si="113"/>
        <v>13.915</v>
      </c>
      <c r="J959" s="210"/>
      <c r="K959" s="282">
        <f t="shared" si="111"/>
        <v>0</v>
      </c>
    </row>
    <row r="960" spans="2:11" ht="15" customHeight="1">
      <c r="B960" s="294" t="s">
        <v>1419</v>
      </c>
      <c r="C960" s="480"/>
      <c r="D960" s="481"/>
      <c r="E960" s="375"/>
      <c r="F960" s="247">
        <f t="shared" si="110"/>
        <v>1.2908163265306123</v>
      </c>
      <c r="G960" s="34">
        <v>11</v>
      </c>
      <c r="H960" s="129">
        <f t="shared" si="112"/>
        <v>12.649999999999999</v>
      </c>
      <c r="I960" s="257">
        <f t="shared" si="113"/>
        <v>13.915</v>
      </c>
      <c r="J960" s="210"/>
      <c r="K960" s="282">
        <f t="shared" si="111"/>
        <v>0</v>
      </c>
    </row>
    <row r="961" spans="2:11" ht="15" customHeight="1">
      <c r="B961" s="294" t="s">
        <v>1420</v>
      </c>
      <c r="C961" s="480"/>
      <c r="D961" s="481"/>
      <c r="E961" s="375"/>
      <c r="F961" s="247">
        <f t="shared" si="110"/>
        <v>1.2908163265306123</v>
      </c>
      <c r="G961" s="34">
        <v>11</v>
      </c>
      <c r="H961" s="129">
        <f t="shared" si="112"/>
        <v>12.649999999999999</v>
      </c>
      <c r="I961" s="257">
        <f t="shared" si="113"/>
        <v>13.915</v>
      </c>
      <c r="J961" s="210"/>
      <c r="K961" s="282">
        <f t="shared" si="111"/>
        <v>0</v>
      </c>
    </row>
    <row r="962" spans="2:11" ht="15" customHeight="1">
      <c r="B962" s="294" t="s">
        <v>1421</v>
      </c>
      <c r="C962" s="480"/>
      <c r="D962" s="481"/>
      <c r="E962" s="375"/>
      <c r="F962" s="247">
        <f t="shared" si="110"/>
        <v>1.2908163265306123</v>
      </c>
      <c r="G962" s="34">
        <v>11</v>
      </c>
      <c r="H962" s="129">
        <f t="shared" si="112"/>
        <v>12.649999999999999</v>
      </c>
      <c r="I962" s="257">
        <f t="shared" si="113"/>
        <v>13.915</v>
      </c>
      <c r="J962" s="210"/>
      <c r="K962" s="282">
        <f t="shared" si="111"/>
        <v>0</v>
      </c>
    </row>
    <row r="963" spans="2:11" ht="15" customHeight="1">
      <c r="B963" s="294" t="s">
        <v>1423</v>
      </c>
      <c r="C963" s="480"/>
      <c r="D963" s="481"/>
      <c r="E963" s="375"/>
      <c r="F963" s="247">
        <f t="shared" si="110"/>
        <v>1.2908163265306123</v>
      </c>
      <c r="G963" s="34">
        <v>11</v>
      </c>
      <c r="H963" s="129">
        <f t="shared" si="112"/>
        <v>12.649999999999999</v>
      </c>
      <c r="I963" s="257">
        <f t="shared" si="113"/>
        <v>13.915</v>
      </c>
      <c r="J963" s="210"/>
      <c r="K963" s="282">
        <f t="shared" si="111"/>
        <v>0</v>
      </c>
    </row>
    <row r="964" spans="2:11" ht="15" customHeight="1">
      <c r="B964" s="294" t="s">
        <v>1424</v>
      </c>
      <c r="C964" s="480"/>
      <c r="D964" s="481"/>
      <c r="E964" s="375"/>
      <c r="F964" s="247">
        <f t="shared" si="110"/>
        <v>1.2908163265306123</v>
      </c>
      <c r="G964" s="34">
        <v>11</v>
      </c>
      <c r="H964" s="129">
        <f t="shared" si="112"/>
        <v>12.649999999999999</v>
      </c>
      <c r="I964" s="257">
        <f t="shared" si="113"/>
        <v>13.915</v>
      </c>
      <c r="J964" s="210"/>
      <c r="K964" s="282">
        <f t="shared" si="111"/>
        <v>0</v>
      </c>
    </row>
    <row r="965" spans="2:11" ht="15" customHeight="1">
      <c r="B965" s="294" t="s">
        <v>1425</v>
      </c>
      <c r="C965" s="480"/>
      <c r="D965" s="481"/>
      <c r="E965" s="375"/>
      <c r="F965" s="247">
        <f t="shared" si="110"/>
        <v>1.2908163265306123</v>
      </c>
      <c r="G965" s="34">
        <v>11</v>
      </c>
      <c r="H965" s="129">
        <f t="shared" si="112"/>
        <v>12.649999999999999</v>
      </c>
      <c r="I965" s="257">
        <f t="shared" si="113"/>
        <v>13.915</v>
      </c>
      <c r="J965" s="210"/>
      <c r="K965" s="282">
        <f t="shared" si="111"/>
        <v>0</v>
      </c>
    </row>
    <row r="966" spans="2:11" ht="15" customHeight="1">
      <c r="B966" s="294" t="s">
        <v>1426</v>
      </c>
      <c r="C966" s="480"/>
      <c r="D966" s="481"/>
      <c r="E966" s="375"/>
      <c r="F966" s="247">
        <f t="shared" si="110"/>
        <v>1.2908163265306123</v>
      </c>
      <c r="G966" s="34">
        <v>11</v>
      </c>
      <c r="H966" s="129">
        <f t="shared" si="112"/>
        <v>12.649999999999999</v>
      </c>
      <c r="I966" s="257">
        <f t="shared" si="113"/>
        <v>13.915</v>
      </c>
      <c r="J966" s="210"/>
      <c r="K966" s="282">
        <f t="shared" si="111"/>
        <v>0</v>
      </c>
    </row>
    <row r="967" spans="2:11" ht="15">
      <c r="B967" s="294" t="s">
        <v>1427</v>
      </c>
      <c r="C967" s="480"/>
      <c r="D967" s="481"/>
      <c r="E967" s="375"/>
      <c r="F967" s="247">
        <f t="shared" si="110"/>
        <v>1.2908163265306123</v>
      </c>
      <c r="G967" s="34">
        <v>11</v>
      </c>
      <c r="H967" s="129">
        <f t="shared" si="112"/>
        <v>12.649999999999999</v>
      </c>
      <c r="I967" s="257">
        <f t="shared" si="113"/>
        <v>13.915</v>
      </c>
      <c r="J967" s="210"/>
      <c r="K967" s="282">
        <f t="shared" si="111"/>
        <v>0</v>
      </c>
    </row>
    <row r="968" spans="2:11" ht="15">
      <c r="B968" s="294" t="s">
        <v>1443</v>
      </c>
      <c r="C968" s="480"/>
      <c r="D968" s="481"/>
      <c r="E968" s="375"/>
      <c r="F968" s="247">
        <f t="shared" si="110"/>
        <v>1.2908163265306123</v>
      </c>
      <c r="G968" s="34">
        <v>11</v>
      </c>
      <c r="H968" s="129">
        <f t="shared" si="112"/>
        <v>12.649999999999999</v>
      </c>
      <c r="I968" s="257">
        <f t="shared" si="113"/>
        <v>13.915</v>
      </c>
      <c r="J968" s="210"/>
      <c r="K968" s="282">
        <f t="shared" si="111"/>
        <v>0</v>
      </c>
    </row>
    <row r="969" spans="2:11" ht="15">
      <c r="B969" s="294" t="s">
        <v>1444</v>
      </c>
      <c r="C969" s="480"/>
      <c r="D969" s="481"/>
      <c r="E969" s="375"/>
      <c r="F969" s="247">
        <f t="shared" si="110"/>
        <v>1.2908163265306123</v>
      </c>
      <c r="G969" s="34">
        <v>11</v>
      </c>
      <c r="H969" s="129">
        <f t="shared" si="112"/>
        <v>12.649999999999999</v>
      </c>
      <c r="I969" s="257">
        <f t="shared" si="113"/>
        <v>13.915</v>
      </c>
      <c r="J969" s="210"/>
      <c r="K969" s="282">
        <f t="shared" si="111"/>
        <v>0</v>
      </c>
    </row>
    <row r="970" spans="2:11" ht="15">
      <c r="B970" s="294" t="s">
        <v>1445</v>
      </c>
      <c r="C970" s="480"/>
      <c r="D970" s="481"/>
      <c r="E970" s="375"/>
      <c r="F970" s="247">
        <f t="shared" si="110"/>
        <v>1.2908163265306123</v>
      </c>
      <c r="G970" s="34">
        <v>11</v>
      </c>
      <c r="H970" s="129">
        <f t="shared" si="112"/>
        <v>12.649999999999999</v>
      </c>
      <c r="I970" s="257">
        <f t="shared" si="113"/>
        <v>13.915</v>
      </c>
      <c r="J970" s="210"/>
      <c r="K970" s="282">
        <f t="shared" si="111"/>
        <v>0</v>
      </c>
    </row>
    <row r="971" spans="2:11" ht="15">
      <c r="B971" s="294" t="s">
        <v>1447</v>
      </c>
      <c r="C971" s="480"/>
      <c r="D971" s="481"/>
      <c r="E971" s="375"/>
      <c r="F971" s="247">
        <f t="shared" si="110"/>
        <v>1.2908163265306123</v>
      </c>
      <c r="G971" s="34">
        <v>11</v>
      </c>
      <c r="H971" s="129">
        <f t="shared" si="112"/>
        <v>12.649999999999999</v>
      </c>
      <c r="I971" s="257">
        <f t="shared" si="113"/>
        <v>13.915</v>
      </c>
      <c r="J971" s="210"/>
      <c r="K971" s="282">
        <f t="shared" si="111"/>
        <v>0</v>
      </c>
    </row>
    <row r="972" spans="2:11" ht="15">
      <c r="B972" s="294" t="s">
        <v>1448</v>
      </c>
      <c r="C972" s="480"/>
      <c r="D972" s="481"/>
      <c r="E972" s="375"/>
      <c r="F972" s="247">
        <f t="shared" si="110"/>
        <v>1.2908163265306123</v>
      </c>
      <c r="G972" s="34">
        <v>11</v>
      </c>
      <c r="H972" s="129">
        <f t="shared" si="112"/>
        <v>12.649999999999999</v>
      </c>
      <c r="I972" s="257">
        <f t="shared" si="113"/>
        <v>13.915</v>
      </c>
      <c r="J972" s="210"/>
      <c r="K972" s="282">
        <f t="shared" si="111"/>
        <v>0</v>
      </c>
    </row>
    <row r="973" spans="2:11" ht="15">
      <c r="B973" s="295" t="s">
        <v>1449</v>
      </c>
      <c r="C973" s="480"/>
      <c r="D973" s="481"/>
      <c r="E973" s="375"/>
      <c r="F973" s="247">
        <f t="shared" si="110"/>
        <v>1.2908163265306123</v>
      </c>
      <c r="G973" s="34">
        <v>11</v>
      </c>
      <c r="H973" s="129">
        <f t="shared" si="112"/>
        <v>12.649999999999999</v>
      </c>
      <c r="I973" s="257">
        <f t="shared" si="113"/>
        <v>13.915</v>
      </c>
      <c r="J973" s="210"/>
      <c r="K973" s="282">
        <f t="shared" si="111"/>
        <v>0</v>
      </c>
    </row>
    <row r="974" spans="2:11" ht="15">
      <c r="B974" s="295" t="s">
        <v>1450</v>
      </c>
      <c r="C974" s="480"/>
      <c r="D974" s="481"/>
      <c r="E974" s="375"/>
      <c r="F974" s="247">
        <f t="shared" si="110"/>
        <v>1.2908163265306123</v>
      </c>
      <c r="G974" s="34">
        <v>11</v>
      </c>
      <c r="H974" s="129">
        <f t="shared" si="112"/>
        <v>12.649999999999999</v>
      </c>
      <c r="I974" s="257">
        <f t="shared" si="113"/>
        <v>13.915</v>
      </c>
      <c r="J974" s="210"/>
      <c r="K974" s="282">
        <f t="shared" si="111"/>
        <v>0</v>
      </c>
    </row>
    <row r="975" spans="2:11" ht="15">
      <c r="B975" s="295" t="s">
        <v>1451</v>
      </c>
      <c r="C975" s="480"/>
      <c r="D975" s="481"/>
      <c r="E975" s="375"/>
      <c r="F975" s="247">
        <f t="shared" si="110"/>
        <v>1.2908163265306123</v>
      </c>
      <c r="G975" s="34">
        <v>11</v>
      </c>
      <c r="H975" s="129">
        <f t="shared" si="112"/>
        <v>12.649999999999999</v>
      </c>
      <c r="I975" s="257">
        <f t="shared" si="113"/>
        <v>13.915</v>
      </c>
      <c r="J975" s="210"/>
      <c r="K975" s="282">
        <f t="shared" si="111"/>
        <v>0</v>
      </c>
    </row>
    <row r="976" spans="2:11" ht="15">
      <c r="B976" s="295" t="s">
        <v>1687</v>
      </c>
      <c r="C976" s="374"/>
      <c r="D976" s="375"/>
      <c r="E976" s="375"/>
      <c r="F976" s="247">
        <f t="shared" si="110"/>
        <v>1.2908163265306123</v>
      </c>
      <c r="G976" s="34">
        <v>11</v>
      </c>
      <c r="H976" s="129">
        <f t="shared" si="112"/>
        <v>12.649999999999999</v>
      </c>
      <c r="I976" s="257">
        <f t="shared" si="113"/>
        <v>13.915</v>
      </c>
      <c r="J976" s="210"/>
      <c r="K976" s="282">
        <f t="shared" si="111"/>
        <v>0</v>
      </c>
    </row>
    <row r="977" spans="2:11" ht="15">
      <c r="B977" s="295" t="s">
        <v>1689</v>
      </c>
      <c r="C977" s="374"/>
      <c r="D977" s="375"/>
      <c r="E977" s="375"/>
      <c r="F977" s="247">
        <f t="shared" si="110"/>
        <v>1.2908163265306123</v>
      </c>
      <c r="G977" s="34">
        <v>11</v>
      </c>
      <c r="H977" s="129">
        <f t="shared" si="112"/>
        <v>12.649999999999999</v>
      </c>
      <c r="I977" s="257">
        <f t="shared" si="113"/>
        <v>13.915</v>
      </c>
      <c r="J977" s="210"/>
      <c r="K977" s="282">
        <f t="shared" si="111"/>
        <v>0</v>
      </c>
    </row>
    <row r="978" spans="2:11" ht="15.75" thickBot="1">
      <c r="B978" s="295" t="s">
        <v>1688</v>
      </c>
      <c r="C978" s="374"/>
      <c r="D978" s="375"/>
      <c r="E978" s="375"/>
      <c r="F978" s="247">
        <f t="shared" si="110"/>
        <v>1.2908163265306123</v>
      </c>
      <c r="G978" s="34">
        <v>11</v>
      </c>
      <c r="H978" s="129">
        <f t="shared" si="112"/>
        <v>12.649999999999999</v>
      </c>
      <c r="I978" s="257">
        <f t="shared" si="113"/>
        <v>13.915</v>
      </c>
      <c r="J978" s="210"/>
      <c r="K978" s="282">
        <f t="shared" si="111"/>
        <v>0</v>
      </c>
    </row>
    <row r="979" spans="2:12" ht="15">
      <c r="B979" s="294" t="s">
        <v>1326</v>
      </c>
      <c r="C979" s="602" t="s">
        <v>1381</v>
      </c>
      <c r="D979" s="296" t="s">
        <v>1321</v>
      </c>
      <c r="E979" s="296"/>
      <c r="F979" s="266">
        <f t="shared" si="110"/>
        <v>0.9183673469387756</v>
      </c>
      <c r="G979" s="144">
        <v>7.8</v>
      </c>
      <c r="H979" s="145">
        <v>9.4</v>
      </c>
      <c r="I979" s="146">
        <v>9.9</v>
      </c>
      <c r="J979" s="210"/>
      <c r="K979" s="282">
        <f t="shared" si="111"/>
        <v>0</v>
      </c>
      <c r="L979" s="376" t="s">
        <v>29</v>
      </c>
    </row>
    <row r="980" spans="2:11" ht="15">
      <c r="B980" s="294" t="s">
        <v>1325</v>
      </c>
      <c r="C980" s="480"/>
      <c r="D980" s="291" t="s">
        <v>1322</v>
      </c>
      <c r="E980" s="291"/>
      <c r="F980" s="247">
        <f t="shared" si="110"/>
        <v>2.87569573283859</v>
      </c>
      <c r="G980" s="34">
        <v>24</v>
      </c>
      <c r="H980" s="97">
        <v>29</v>
      </c>
      <c r="I980" s="32">
        <v>31</v>
      </c>
      <c r="J980" s="210"/>
      <c r="K980" s="282">
        <f t="shared" si="111"/>
        <v>0</v>
      </c>
    </row>
    <row r="981" spans="2:11" ht="15">
      <c r="B981" s="294" t="s">
        <v>1327</v>
      </c>
      <c r="C981" s="480"/>
      <c r="D981" s="291" t="s">
        <v>1323</v>
      </c>
      <c r="E981" s="291"/>
      <c r="F981" s="247">
        <f t="shared" si="110"/>
        <v>3.0612244897959187</v>
      </c>
      <c r="G981" s="34">
        <v>27</v>
      </c>
      <c r="H981" s="97">
        <v>32</v>
      </c>
      <c r="I981" s="32">
        <v>33</v>
      </c>
      <c r="J981" s="210"/>
      <c r="K981" s="282">
        <f t="shared" si="111"/>
        <v>0</v>
      </c>
    </row>
    <row r="982" spans="2:11" ht="15.75" thickBot="1">
      <c r="B982" s="294" t="s">
        <v>1328</v>
      </c>
      <c r="C982" s="603"/>
      <c r="D982" s="292" t="s">
        <v>1324</v>
      </c>
      <c r="E982" s="292"/>
      <c r="F982" s="248">
        <f t="shared" si="110"/>
        <v>3.9888682745825603</v>
      </c>
      <c r="G982" s="98">
        <v>34</v>
      </c>
      <c r="H982" s="99">
        <v>41</v>
      </c>
      <c r="I982" s="33">
        <v>43</v>
      </c>
      <c r="J982" s="210"/>
      <c r="K982" s="282">
        <f t="shared" si="111"/>
        <v>0</v>
      </c>
    </row>
    <row r="983" spans="2:12" ht="25.5">
      <c r="B983" s="294" t="s">
        <v>1368</v>
      </c>
      <c r="C983" s="364" t="s">
        <v>1739</v>
      </c>
      <c r="D983" s="291" t="s">
        <v>1953</v>
      </c>
      <c r="E983" s="291"/>
      <c r="F983" s="247">
        <f t="shared" si="110"/>
        <v>2.112244897959184</v>
      </c>
      <c r="G983" s="34">
        <v>18</v>
      </c>
      <c r="H983" s="97">
        <f>G983*1.15</f>
        <v>20.7</v>
      </c>
      <c r="I983" s="32">
        <f>H983*1.1</f>
        <v>22.77</v>
      </c>
      <c r="J983" s="210"/>
      <c r="K983" s="282">
        <f t="shared" si="111"/>
        <v>0</v>
      </c>
      <c r="L983" s="259" t="s">
        <v>9</v>
      </c>
    </row>
    <row r="984" spans="2:12" ht="25.5">
      <c r="B984" s="294" t="s">
        <v>1369</v>
      </c>
      <c r="C984" s="364" t="s">
        <v>1740</v>
      </c>
      <c r="D984" s="291" t="s">
        <v>1375</v>
      </c>
      <c r="E984" s="291"/>
      <c r="F984" s="247">
        <f t="shared" si="110"/>
        <v>2.112244897959184</v>
      </c>
      <c r="G984" s="34">
        <v>18</v>
      </c>
      <c r="H984" s="97">
        <f aca="true" t="shared" si="114" ref="H984:H989">G984*1.15</f>
        <v>20.7</v>
      </c>
      <c r="I984" s="32">
        <f aca="true" t="shared" si="115" ref="I984:I989">H984*1.1</f>
        <v>22.77</v>
      </c>
      <c r="J984" s="210"/>
      <c r="K984" s="282">
        <f t="shared" si="111"/>
        <v>0</v>
      </c>
      <c r="L984" s="259" t="s">
        <v>9</v>
      </c>
    </row>
    <row r="985" spans="2:13" ht="15">
      <c r="B985" s="294" t="s">
        <v>1370</v>
      </c>
      <c r="C985" s="364" t="s">
        <v>1741</v>
      </c>
      <c r="D985" s="291" t="s">
        <v>1376</v>
      </c>
      <c r="E985" s="291"/>
      <c r="F985" s="247">
        <f t="shared" si="110"/>
        <v>2.112244897959184</v>
      </c>
      <c r="G985" s="34">
        <v>18</v>
      </c>
      <c r="H985" s="97">
        <f t="shared" si="114"/>
        <v>20.7</v>
      </c>
      <c r="I985" s="32">
        <f t="shared" si="115"/>
        <v>22.77</v>
      </c>
      <c r="J985" s="210"/>
      <c r="K985" s="282">
        <f t="shared" si="111"/>
        <v>0</v>
      </c>
      <c r="L985" s="259" t="s">
        <v>9</v>
      </c>
      <c r="M985" s="231"/>
    </row>
    <row r="986" spans="2:13" ht="15">
      <c r="B986" s="294" t="s">
        <v>1371</v>
      </c>
      <c r="C986" s="364" t="s">
        <v>1742</v>
      </c>
      <c r="D986" s="291" t="s">
        <v>1377</v>
      </c>
      <c r="E986" s="291"/>
      <c r="F986" s="247">
        <f t="shared" si="110"/>
        <v>2.112244897959184</v>
      </c>
      <c r="G986" s="34">
        <v>18</v>
      </c>
      <c r="H986" s="97">
        <f t="shared" si="114"/>
        <v>20.7</v>
      </c>
      <c r="I986" s="32">
        <f t="shared" si="115"/>
        <v>22.77</v>
      </c>
      <c r="J986" s="210"/>
      <c r="K986" s="282">
        <f t="shared" si="111"/>
        <v>0</v>
      </c>
      <c r="L986" s="259" t="s">
        <v>9</v>
      </c>
      <c r="M986" s="231"/>
    </row>
    <row r="987" spans="2:13" ht="25.5">
      <c r="B987" s="294" t="s">
        <v>1372</v>
      </c>
      <c r="C987" s="364" t="s">
        <v>1743</v>
      </c>
      <c r="D987" s="291" t="s">
        <v>1378</v>
      </c>
      <c r="E987" s="291"/>
      <c r="F987" s="247">
        <f t="shared" si="110"/>
        <v>2.112244897959184</v>
      </c>
      <c r="G987" s="34">
        <v>18</v>
      </c>
      <c r="H987" s="97">
        <f t="shared" si="114"/>
        <v>20.7</v>
      </c>
      <c r="I987" s="32">
        <f t="shared" si="115"/>
        <v>22.77</v>
      </c>
      <c r="J987" s="210"/>
      <c r="K987" s="282">
        <f t="shared" si="111"/>
        <v>0</v>
      </c>
      <c r="L987" s="259" t="s">
        <v>9</v>
      </c>
      <c r="M987" s="231"/>
    </row>
    <row r="988" spans="2:13" ht="25.5">
      <c r="B988" s="294" t="s">
        <v>1373</v>
      </c>
      <c r="C988" s="364" t="s">
        <v>1744</v>
      </c>
      <c r="D988" s="291" t="s">
        <v>1379</v>
      </c>
      <c r="E988" s="291"/>
      <c r="F988" s="247">
        <f t="shared" si="110"/>
        <v>2.112244897959184</v>
      </c>
      <c r="G988" s="34">
        <v>18</v>
      </c>
      <c r="H988" s="97">
        <f t="shared" si="114"/>
        <v>20.7</v>
      </c>
      <c r="I988" s="32">
        <f t="shared" si="115"/>
        <v>22.77</v>
      </c>
      <c r="J988" s="210"/>
      <c r="K988" s="282">
        <f t="shared" si="111"/>
        <v>0</v>
      </c>
      <c r="L988" s="259" t="s">
        <v>9</v>
      </c>
      <c r="M988" s="231"/>
    </row>
    <row r="989" spans="2:13" ht="26.25" thickBot="1">
      <c r="B989" s="294" t="s">
        <v>1374</v>
      </c>
      <c r="C989" s="364" t="s">
        <v>1745</v>
      </c>
      <c r="D989" s="291" t="s">
        <v>1380</v>
      </c>
      <c r="E989" s="291"/>
      <c r="F989" s="247">
        <f t="shared" si="110"/>
        <v>2.112244897959184</v>
      </c>
      <c r="G989" s="34">
        <v>18</v>
      </c>
      <c r="H989" s="97">
        <f t="shared" si="114"/>
        <v>20.7</v>
      </c>
      <c r="I989" s="32">
        <f t="shared" si="115"/>
        <v>22.77</v>
      </c>
      <c r="J989" s="210"/>
      <c r="K989" s="282">
        <f t="shared" si="111"/>
        <v>0</v>
      </c>
      <c r="L989" s="259" t="s">
        <v>9</v>
      </c>
      <c r="M989" s="231"/>
    </row>
    <row r="990" spans="2:13" ht="15">
      <c r="B990" s="294" t="s">
        <v>1187</v>
      </c>
      <c r="C990" s="365" t="s">
        <v>1452</v>
      </c>
      <c r="D990" s="362" t="s">
        <v>1954</v>
      </c>
      <c r="E990" s="362"/>
      <c r="F990" s="266">
        <f t="shared" si="110"/>
        <v>1.308418367346939</v>
      </c>
      <c r="G990" s="380">
        <v>11.15</v>
      </c>
      <c r="H990" s="381">
        <f>G990*1.15</f>
        <v>12.8225</v>
      </c>
      <c r="I990" s="382">
        <f>H990*1.1</f>
        <v>14.104750000000001</v>
      </c>
      <c r="J990" s="210"/>
      <c r="K990" s="282">
        <f t="shared" si="111"/>
        <v>0</v>
      </c>
      <c r="L990" s="376"/>
      <c r="M990" s="231"/>
    </row>
    <row r="991" spans="2:13" ht="15.75" thickBot="1">
      <c r="B991" s="294" t="s">
        <v>209</v>
      </c>
      <c r="C991" s="366" t="s">
        <v>221</v>
      </c>
      <c r="D991" s="363" t="s">
        <v>1954</v>
      </c>
      <c r="E991" s="363"/>
      <c r="F991" s="248">
        <f t="shared" si="110"/>
        <v>1.308418367346939</v>
      </c>
      <c r="G991" s="254">
        <v>11.15</v>
      </c>
      <c r="H991" s="130">
        <f>G991*1.15</f>
        <v>12.8225</v>
      </c>
      <c r="I991" s="258">
        <f>H991*1.1</f>
        <v>14.104750000000001</v>
      </c>
      <c r="J991" s="210"/>
      <c r="K991" s="282">
        <f t="shared" si="111"/>
        <v>0</v>
      </c>
      <c r="L991" s="259"/>
      <c r="M991" s="231"/>
    </row>
    <row r="992" spans="2:13" ht="15.75" customHeight="1" thickBot="1">
      <c r="B992" s="295" t="s">
        <v>1306</v>
      </c>
      <c r="C992" s="383" t="s">
        <v>1738</v>
      </c>
      <c r="D992" s="384"/>
      <c r="E992" s="384"/>
      <c r="F992" s="248">
        <f t="shared" si="110"/>
        <v>2.6901669758812616</v>
      </c>
      <c r="G992" s="98">
        <v>34</v>
      </c>
      <c r="H992" s="99">
        <v>27</v>
      </c>
      <c r="I992" s="33">
        <v>29</v>
      </c>
      <c r="J992" s="210"/>
      <c r="K992" s="282">
        <f t="shared" si="111"/>
        <v>0</v>
      </c>
      <c r="M992" s="231"/>
    </row>
    <row r="993" spans="3:11" ht="15">
      <c r="C993" s="142"/>
      <c r="D993" s="142"/>
      <c r="E993" s="142"/>
      <c r="F993" s="142"/>
      <c r="G993" s="34"/>
      <c r="H993" s="97"/>
      <c r="I993" s="101"/>
      <c r="J993" s="210"/>
      <c r="K993" s="282"/>
    </row>
    <row r="994" spans="3:13" ht="15.75" thickBot="1">
      <c r="C994" s="48"/>
      <c r="D994" s="113"/>
      <c r="E994" s="113"/>
      <c r="F994" s="113"/>
      <c r="G994" s="34"/>
      <c r="H994" s="97"/>
      <c r="I994" s="101"/>
      <c r="J994" s="210"/>
      <c r="K994" s="282"/>
      <c r="M994" s="133"/>
    </row>
    <row r="995" spans="3:13" ht="15">
      <c r="C995" s="474" t="s">
        <v>1746</v>
      </c>
      <c r="D995" s="475"/>
      <c r="E995" s="475"/>
      <c r="F995" s="475"/>
      <c r="G995" s="475"/>
      <c r="H995" s="475"/>
      <c r="I995" s="476"/>
      <c r="J995" s="210"/>
      <c r="K995" s="282">
        <f t="shared" si="111"/>
        <v>0</v>
      </c>
      <c r="L995" s="194"/>
      <c r="M995" s="133"/>
    </row>
    <row r="996" spans="2:13" ht="15">
      <c r="B996" t="s">
        <v>1537</v>
      </c>
      <c r="C996" s="13" t="s">
        <v>1040</v>
      </c>
      <c r="D996" s="113" t="s">
        <v>1303</v>
      </c>
      <c r="E996" s="113"/>
      <c r="F996" s="247">
        <f>H996/A3</f>
        <v>1.5108620689655172</v>
      </c>
      <c r="G996" s="34">
        <v>38.1</v>
      </c>
      <c r="H996" s="129">
        <f>G996*1.15</f>
        <v>43.815</v>
      </c>
      <c r="I996" s="257">
        <f>H996*1.1</f>
        <v>48.1965</v>
      </c>
      <c r="J996" s="210"/>
      <c r="K996" s="282">
        <f aca="true" t="shared" si="116" ref="K996:K1029">J996*I996</f>
        <v>0</v>
      </c>
      <c r="L996" s="194"/>
      <c r="M996" s="133"/>
    </row>
    <row r="997" spans="2:13" ht="15">
      <c r="B997" t="s">
        <v>1538</v>
      </c>
      <c r="C997" s="13" t="s">
        <v>1041</v>
      </c>
      <c r="D997" s="113" t="s">
        <v>1303</v>
      </c>
      <c r="E997" s="113"/>
      <c r="F997" s="247">
        <f>H997/A3</f>
        <v>1.641724137931034</v>
      </c>
      <c r="G997" s="34">
        <v>41.4</v>
      </c>
      <c r="H997" s="129">
        <f>G997*1.15</f>
        <v>47.60999999999999</v>
      </c>
      <c r="I997" s="257">
        <f>H997*1.1</f>
        <v>52.370999999999995</v>
      </c>
      <c r="J997" s="210"/>
      <c r="K997" s="282">
        <f t="shared" si="116"/>
        <v>0</v>
      </c>
      <c r="L997" s="194"/>
      <c r="M997" s="133"/>
    </row>
    <row r="998" spans="2:13" ht="15.75" thickBot="1">
      <c r="B998" t="s">
        <v>1045</v>
      </c>
      <c r="C998" s="102" t="s">
        <v>1042</v>
      </c>
      <c r="D998" s="114" t="s">
        <v>1303</v>
      </c>
      <c r="E998" s="114"/>
      <c r="F998" s="248">
        <f>H998/A3</f>
        <v>2.0144827586206895</v>
      </c>
      <c r="G998" s="98">
        <v>50.8</v>
      </c>
      <c r="H998" s="130">
        <f>G998*1.15</f>
        <v>58.419999999999995</v>
      </c>
      <c r="I998" s="258">
        <f>H998*1.1</f>
        <v>64.262</v>
      </c>
      <c r="J998" s="210"/>
      <c r="K998" s="282">
        <f t="shared" si="116"/>
        <v>0</v>
      </c>
      <c r="L998" s="194"/>
      <c r="M998" s="133"/>
    </row>
    <row r="999" spans="3:13" ht="15.75" thickBot="1">
      <c r="C999" s="48"/>
      <c r="D999" s="113"/>
      <c r="E999" s="113"/>
      <c r="F999" s="247"/>
      <c r="G999" s="34"/>
      <c r="H999" s="129"/>
      <c r="I999" s="278"/>
      <c r="J999" s="210"/>
      <c r="K999" s="282"/>
      <c r="L999" s="194"/>
      <c r="M999" s="133"/>
    </row>
    <row r="1000" spans="3:13" ht="15">
      <c r="C1000" s="474" t="s">
        <v>768</v>
      </c>
      <c r="D1000" s="475"/>
      <c r="E1000" s="475"/>
      <c r="F1000" s="475"/>
      <c r="G1000" s="475"/>
      <c r="H1000" s="475"/>
      <c r="I1000" s="476"/>
      <c r="J1000" s="210"/>
      <c r="K1000" s="282"/>
      <c r="L1000" s="194"/>
      <c r="M1000" s="133"/>
    </row>
    <row r="1001" spans="3:13" ht="15">
      <c r="C1001" s="13" t="s">
        <v>1399</v>
      </c>
      <c r="D1001" s="113" t="s">
        <v>1398</v>
      </c>
      <c r="E1001" s="113"/>
      <c r="F1001" s="247">
        <f>H1001/$A$3</f>
        <v>0.2851206896551724</v>
      </c>
      <c r="G1001" s="34">
        <v>7.19</v>
      </c>
      <c r="H1001" s="129">
        <f aca="true" t="shared" si="117" ref="H1001:H1017">G1001*1.15</f>
        <v>8.2685</v>
      </c>
      <c r="I1001" s="257">
        <f aca="true" t="shared" si="118" ref="I1001:I1017">H1001*1.1</f>
        <v>9.09535</v>
      </c>
      <c r="J1001" s="210"/>
      <c r="K1001" s="282">
        <f t="shared" si="116"/>
        <v>0</v>
      </c>
      <c r="L1001" s="311"/>
      <c r="M1001" s="376" t="s">
        <v>1905</v>
      </c>
    </row>
    <row r="1002" spans="3:13" ht="15">
      <c r="C1002" s="13" t="s">
        <v>1399</v>
      </c>
      <c r="D1002" s="113" t="s">
        <v>1398</v>
      </c>
      <c r="E1002" s="113" t="s">
        <v>16</v>
      </c>
      <c r="F1002" s="247">
        <f>H1002/$A$3</f>
        <v>0.10706896551724138</v>
      </c>
      <c r="G1002" s="34">
        <v>2.7</v>
      </c>
      <c r="H1002" s="129">
        <f t="shared" si="117"/>
        <v>3.105</v>
      </c>
      <c r="I1002" s="257">
        <f t="shared" si="118"/>
        <v>3.4155</v>
      </c>
      <c r="J1002" s="210"/>
      <c r="K1002" s="282">
        <f t="shared" si="116"/>
        <v>0</v>
      </c>
      <c r="L1002" s="311"/>
      <c r="M1002" s="376"/>
    </row>
    <row r="1003" spans="3:13" ht="15">
      <c r="C1003" s="213" t="s">
        <v>189</v>
      </c>
      <c r="D1003" s="113" t="s">
        <v>1398</v>
      </c>
      <c r="E1003" s="113"/>
      <c r="F1003" s="247">
        <f aca="true" t="shared" si="119" ref="F1003:F1017">H1003/$A$3</f>
        <v>0.8343448275862069</v>
      </c>
      <c r="G1003" s="34">
        <v>21.04</v>
      </c>
      <c r="H1003" s="129">
        <f t="shared" si="117"/>
        <v>24.195999999999998</v>
      </c>
      <c r="I1003" s="257">
        <f t="shared" si="118"/>
        <v>26.6156</v>
      </c>
      <c r="J1003" s="210"/>
      <c r="K1003" s="282">
        <f t="shared" si="116"/>
        <v>0</v>
      </c>
      <c r="L1003" s="311"/>
      <c r="M1003" s="376" t="s">
        <v>1903</v>
      </c>
    </row>
    <row r="1004" spans="3:13" ht="15">
      <c r="C1004" s="213" t="s">
        <v>188</v>
      </c>
      <c r="D1004" s="113" t="s">
        <v>1398</v>
      </c>
      <c r="E1004" s="113"/>
      <c r="F1004" s="247">
        <f t="shared" si="119"/>
        <v>1.2316896551724137</v>
      </c>
      <c r="G1004" s="34">
        <v>31.06</v>
      </c>
      <c r="H1004" s="129">
        <f t="shared" si="117"/>
        <v>35.718999999999994</v>
      </c>
      <c r="I1004" s="257">
        <f t="shared" si="118"/>
        <v>39.29089999999999</v>
      </c>
      <c r="J1004" s="210"/>
      <c r="K1004" s="282">
        <f t="shared" si="116"/>
        <v>0</v>
      </c>
      <c r="L1004" s="311"/>
      <c r="M1004" s="376" t="s">
        <v>1904</v>
      </c>
    </row>
    <row r="1005" spans="3:13" ht="15">
      <c r="C1005" s="213" t="s">
        <v>1770</v>
      </c>
      <c r="D1005" s="113" t="s">
        <v>1398</v>
      </c>
      <c r="E1005" s="113"/>
      <c r="F1005" s="247">
        <f t="shared" si="119"/>
        <v>2.1857931034482756</v>
      </c>
      <c r="G1005" s="34">
        <v>55.12</v>
      </c>
      <c r="H1005" s="129">
        <f t="shared" si="117"/>
        <v>63.38799999999999</v>
      </c>
      <c r="I1005" s="257">
        <f t="shared" si="118"/>
        <v>69.7268</v>
      </c>
      <c r="J1005" s="210"/>
      <c r="K1005" s="282">
        <f t="shared" si="116"/>
        <v>0</v>
      </c>
      <c r="L1005" s="311"/>
      <c r="M1005" s="376" t="s">
        <v>1902</v>
      </c>
    </row>
    <row r="1006" spans="3:13" ht="15">
      <c r="C1006" s="213" t="s">
        <v>1567</v>
      </c>
      <c r="D1006" s="113" t="s">
        <v>1570</v>
      </c>
      <c r="E1006" s="113"/>
      <c r="F1006" s="247">
        <f t="shared" si="119"/>
        <v>0.8668620689655171</v>
      </c>
      <c r="G1006" s="34">
        <v>21.86</v>
      </c>
      <c r="H1006" s="129">
        <f t="shared" si="117"/>
        <v>25.138999999999996</v>
      </c>
      <c r="I1006" s="257">
        <f t="shared" si="118"/>
        <v>27.6529</v>
      </c>
      <c r="J1006" s="210"/>
      <c r="K1006" s="282">
        <f t="shared" si="116"/>
        <v>0</v>
      </c>
      <c r="L1006" s="311"/>
      <c r="M1006" s="376"/>
    </row>
    <row r="1007" spans="3:13" ht="15">
      <c r="C1007" s="213" t="s">
        <v>1567</v>
      </c>
      <c r="D1007" s="113" t="s">
        <v>1570</v>
      </c>
      <c r="E1007" s="113" t="s">
        <v>16</v>
      </c>
      <c r="F1007" s="247">
        <f t="shared" si="119"/>
        <v>0.661051724137931</v>
      </c>
      <c r="G1007" s="34">
        <v>16.67</v>
      </c>
      <c r="H1007" s="129">
        <f t="shared" si="117"/>
        <v>19.1705</v>
      </c>
      <c r="I1007" s="257">
        <f t="shared" si="118"/>
        <v>21.087550000000004</v>
      </c>
      <c r="J1007" s="210"/>
      <c r="K1007" s="282">
        <f t="shared" si="116"/>
        <v>0</v>
      </c>
      <c r="L1007" s="311"/>
      <c r="M1007" s="376"/>
    </row>
    <row r="1008" spans="3:13" ht="15">
      <c r="C1008" s="213" t="s">
        <v>1992</v>
      </c>
      <c r="D1008" s="113" t="s">
        <v>1398</v>
      </c>
      <c r="E1008" s="113"/>
      <c r="F1008" s="247">
        <f t="shared" si="119"/>
        <v>1.2550862068965516</v>
      </c>
      <c r="G1008" s="34">
        <v>31.65</v>
      </c>
      <c r="H1008" s="129">
        <f t="shared" si="117"/>
        <v>36.397499999999994</v>
      </c>
      <c r="I1008" s="257">
        <f t="shared" si="118"/>
        <v>40.03724999999999</v>
      </c>
      <c r="J1008" s="210"/>
      <c r="K1008" s="282">
        <f t="shared" si="116"/>
        <v>0</v>
      </c>
      <c r="L1008" s="311"/>
      <c r="M1008" s="376" t="s">
        <v>1910</v>
      </c>
    </row>
    <row r="1009" spans="3:13" ht="15">
      <c r="C1009" s="213" t="s">
        <v>1992</v>
      </c>
      <c r="D1009" s="113" t="s">
        <v>1398</v>
      </c>
      <c r="E1009" s="113" t="s">
        <v>16</v>
      </c>
      <c r="F1009" s="247">
        <f t="shared" si="119"/>
        <v>1.144051724137931</v>
      </c>
      <c r="G1009" s="34">
        <v>28.85</v>
      </c>
      <c r="H1009" s="129">
        <f t="shared" si="117"/>
        <v>33.1775</v>
      </c>
      <c r="I1009" s="257">
        <f t="shared" si="118"/>
        <v>36.495250000000006</v>
      </c>
      <c r="J1009" s="210"/>
      <c r="K1009" s="282">
        <f t="shared" si="116"/>
        <v>0</v>
      </c>
      <c r="L1009" s="311"/>
      <c r="M1009" s="376"/>
    </row>
    <row r="1010" spans="3:13" ht="15">
      <c r="C1010" s="213" t="s">
        <v>1993</v>
      </c>
      <c r="D1010" s="113" t="s">
        <v>1398</v>
      </c>
      <c r="E1010" s="113"/>
      <c r="F1010" s="247">
        <f t="shared" si="119"/>
        <v>2.361465517241379</v>
      </c>
      <c r="G1010" s="34">
        <v>59.55</v>
      </c>
      <c r="H1010" s="129">
        <f t="shared" si="117"/>
        <v>68.48249999999999</v>
      </c>
      <c r="I1010" s="257">
        <f t="shared" si="118"/>
        <v>75.33075</v>
      </c>
      <c r="J1010" s="210"/>
      <c r="K1010" s="282">
        <f t="shared" si="116"/>
        <v>0</v>
      </c>
      <c r="L1010" s="311"/>
      <c r="M1010" s="376" t="s">
        <v>1904</v>
      </c>
    </row>
    <row r="1011" spans="3:13" ht="15">
      <c r="C1011" s="213" t="s">
        <v>1084</v>
      </c>
      <c r="D1011" s="113" t="s">
        <v>1087</v>
      </c>
      <c r="E1011" s="113"/>
      <c r="F1011" s="247">
        <f t="shared" si="119"/>
        <v>1.4842931034482758</v>
      </c>
      <c r="G1011" s="34">
        <v>37.43</v>
      </c>
      <c r="H1011" s="129">
        <f t="shared" si="117"/>
        <v>43.0445</v>
      </c>
      <c r="I1011" s="257">
        <f t="shared" si="118"/>
        <v>47.34895</v>
      </c>
      <c r="J1011" s="210"/>
      <c r="K1011" s="282">
        <f t="shared" si="116"/>
        <v>0</v>
      </c>
      <c r="L1011" s="311"/>
      <c r="M1011" s="376" t="s">
        <v>1911</v>
      </c>
    </row>
    <row r="1012" spans="3:13" ht="15">
      <c r="C1012" s="213" t="s">
        <v>1085</v>
      </c>
      <c r="D1012" s="113" t="s">
        <v>1088</v>
      </c>
      <c r="E1012" s="113"/>
      <c r="F1012" s="247">
        <f t="shared" si="119"/>
        <v>1.6191206896551722</v>
      </c>
      <c r="G1012" s="34">
        <v>40.83</v>
      </c>
      <c r="H1012" s="129">
        <f t="shared" si="117"/>
        <v>46.954499999999996</v>
      </c>
      <c r="I1012" s="257">
        <f t="shared" si="118"/>
        <v>51.64995</v>
      </c>
      <c r="J1012" s="210"/>
      <c r="K1012" s="282">
        <f t="shared" si="116"/>
        <v>0</v>
      </c>
      <c r="L1012" s="311"/>
      <c r="M1012" s="376" t="s">
        <v>1909</v>
      </c>
    </row>
    <row r="1013" spans="3:13" ht="15">
      <c r="C1013" s="213" t="s">
        <v>1085</v>
      </c>
      <c r="D1013" s="113" t="s">
        <v>1088</v>
      </c>
      <c r="E1013" s="113" t="s">
        <v>16</v>
      </c>
      <c r="F1013" s="247">
        <f t="shared" si="119"/>
        <v>0.9870172413793104</v>
      </c>
      <c r="G1013" s="34">
        <v>24.89</v>
      </c>
      <c r="H1013" s="129">
        <f t="shared" si="117"/>
        <v>28.6235</v>
      </c>
      <c r="I1013" s="257">
        <f t="shared" si="118"/>
        <v>31.485850000000003</v>
      </c>
      <c r="J1013" s="210"/>
      <c r="K1013" s="282">
        <f t="shared" si="116"/>
        <v>0</v>
      </c>
      <c r="L1013" s="311"/>
      <c r="M1013" s="376"/>
    </row>
    <row r="1014" spans="3:13" ht="15">
      <c r="C1014" s="213" t="s">
        <v>389</v>
      </c>
      <c r="D1014" s="113" t="s">
        <v>390</v>
      </c>
      <c r="E1014" s="113"/>
      <c r="F1014" s="247">
        <f t="shared" si="119"/>
        <v>1.609603448275862</v>
      </c>
      <c r="G1014" s="34">
        <v>40.59</v>
      </c>
      <c r="H1014" s="129">
        <f t="shared" si="117"/>
        <v>46.6785</v>
      </c>
      <c r="I1014" s="257">
        <f t="shared" si="118"/>
        <v>51.34635</v>
      </c>
      <c r="J1014" s="210"/>
      <c r="K1014" s="282">
        <f t="shared" si="116"/>
        <v>0</v>
      </c>
      <c r="L1014" s="311"/>
      <c r="M1014" s="376" t="s">
        <v>1907</v>
      </c>
    </row>
    <row r="1015" spans="3:13" ht="15">
      <c r="C1015" s="213" t="s">
        <v>1086</v>
      </c>
      <c r="D1015" s="113" t="s">
        <v>1089</v>
      </c>
      <c r="E1015" s="113"/>
      <c r="F1015" s="247">
        <f t="shared" si="119"/>
        <v>5.071103448275862</v>
      </c>
      <c r="G1015" s="34">
        <v>127.88</v>
      </c>
      <c r="H1015" s="129">
        <f t="shared" si="117"/>
        <v>147.06199999999998</v>
      </c>
      <c r="I1015" s="257">
        <f t="shared" si="118"/>
        <v>161.7682</v>
      </c>
      <c r="J1015" s="210"/>
      <c r="K1015" s="282">
        <f t="shared" si="116"/>
        <v>0</v>
      </c>
      <c r="L1015" s="311"/>
      <c r="M1015" s="376" t="s">
        <v>1906</v>
      </c>
    </row>
    <row r="1016" spans="3:13" ht="15">
      <c r="C1016" s="213" t="s">
        <v>1759</v>
      </c>
      <c r="D1016" s="113" t="s">
        <v>1760</v>
      </c>
      <c r="E1016" s="113"/>
      <c r="F1016" s="247">
        <f t="shared" si="119"/>
        <v>1.0385689655172412</v>
      </c>
      <c r="G1016" s="34">
        <v>26.19</v>
      </c>
      <c r="H1016" s="129">
        <f t="shared" si="117"/>
        <v>30.118499999999997</v>
      </c>
      <c r="I1016" s="257">
        <f t="shared" si="118"/>
        <v>33.13035</v>
      </c>
      <c r="J1016" s="210"/>
      <c r="K1016" s="282">
        <f t="shared" si="116"/>
        <v>0</v>
      </c>
      <c r="L1016" s="311"/>
      <c r="M1016" s="376" t="s">
        <v>1908</v>
      </c>
    </row>
    <row r="1017" spans="3:13" ht="15">
      <c r="C1017" s="213" t="s">
        <v>1761</v>
      </c>
      <c r="D1017" s="113" t="s">
        <v>1762</v>
      </c>
      <c r="E1017" s="113"/>
      <c r="F1017" s="247">
        <f t="shared" si="119"/>
        <v>1.2237586206896551</v>
      </c>
      <c r="G1017" s="34">
        <v>30.86</v>
      </c>
      <c r="H1017" s="129">
        <f t="shared" si="117"/>
        <v>35.489</v>
      </c>
      <c r="I1017" s="257">
        <f t="shared" si="118"/>
        <v>39.0379</v>
      </c>
      <c r="J1017" s="210"/>
      <c r="K1017" s="282">
        <f t="shared" si="116"/>
        <v>0</v>
      </c>
      <c r="L1017" s="311"/>
      <c r="M1017" s="376" t="s">
        <v>1912</v>
      </c>
    </row>
    <row r="1018" spans="3:13" ht="15">
      <c r="C1018" s="213"/>
      <c r="D1018" s="113"/>
      <c r="E1018" s="113"/>
      <c r="F1018" s="247"/>
      <c r="G1018" s="34"/>
      <c r="H1018" s="129"/>
      <c r="I1018" s="257"/>
      <c r="J1018" s="210"/>
      <c r="K1018" s="282"/>
      <c r="L1018" s="311"/>
      <c r="M1018" s="133"/>
    </row>
    <row r="1019" spans="3:13" ht="15.75" thickBot="1">
      <c r="C1019" s="102"/>
      <c r="D1019" s="114"/>
      <c r="E1019" s="114"/>
      <c r="F1019" s="248"/>
      <c r="G1019" s="98"/>
      <c r="H1019" s="130"/>
      <c r="I1019" s="258"/>
      <c r="J1019" s="210"/>
      <c r="K1019" s="282"/>
      <c r="L1019" s="194"/>
      <c r="M1019" s="133"/>
    </row>
    <row r="1020" spans="3:13" ht="15.75" thickBot="1">
      <c r="C1020" s="48"/>
      <c r="D1020" s="113"/>
      <c r="E1020" s="113"/>
      <c r="F1020" s="247"/>
      <c r="G1020" s="34"/>
      <c r="H1020" s="129"/>
      <c r="I1020" s="278"/>
      <c r="J1020" s="210"/>
      <c r="K1020" s="282"/>
      <c r="L1020" s="194"/>
      <c r="M1020" s="133"/>
    </row>
    <row r="1021" spans="3:12" ht="15">
      <c r="C1021" s="474" t="s">
        <v>1568</v>
      </c>
      <c r="D1021" s="475"/>
      <c r="E1021" s="475"/>
      <c r="F1021" s="475"/>
      <c r="G1021" s="475"/>
      <c r="H1021" s="475"/>
      <c r="I1021" s="476"/>
      <c r="J1021" s="210"/>
      <c r="K1021" s="282"/>
      <c r="L1021" s="194"/>
    </row>
    <row r="1022" spans="3:19" ht="18" customHeight="1" thickBot="1">
      <c r="C1022" s="102"/>
      <c r="D1022" s="114" t="s">
        <v>1569</v>
      </c>
      <c r="E1022" s="114"/>
      <c r="F1022" s="248"/>
      <c r="G1022" s="98">
        <v>759.34</v>
      </c>
      <c r="H1022" s="130">
        <f>G1022*1.15</f>
        <v>873.241</v>
      </c>
      <c r="I1022" s="258">
        <f>H1022*1.1</f>
        <v>960.5651</v>
      </c>
      <c r="J1022" s="210"/>
      <c r="K1022" s="282">
        <f>I1022*J1022</f>
        <v>0</v>
      </c>
      <c r="L1022" s="194"/>
      <c r="M1022" s="621" t="s">
        <v>1110</v>
      </c>
      <c r="N1022" s="621"/>
      <c r="O1022" s="621"/>
      <c r="P1022" s="621"/>
      <c r="Q1022" s="621"/>
      <c r="R1022" s="621"/>
      <c r="S1022" s="621"/>
    </row>
    <row r="1023" spans="3:13" ht="15.75" thickBot="1">
      <c r="C1023" s="48"/>
      <c r="D1023" s="113"/>
      <c r="E1023" s="113"/>
      <c r="F1023" s="113"/>
      <c r="G1023" s="34"/>
      <c r="H1023" s="129"/>
      <c r="I1023" s="278"/>
      <c r="J1023" s="210"/>
      <c r="K1023" s="282"/>
      <c r="L1023" s="194"/>
      <c r="M1023" s="133"/>
    </row>
    <row r="1024" spans="3:13" ht="15">
      <c r="C1024" s="474" t="s">
        <v>1779</v>
      </c>
      <c r="D1024" s="475"/>
      <c r="E1024" s="475"/>
      <c r="F1024" s="475"/>
      <c r="G1024" s="475"/>
      <c r="H1024" s="475"/>
      <c r="I1024" s="476"/>
      <c r="J1024" s="210"/>
      <c r="K1024" s="282">
        <f t="shared" si="116"/>
        <v>0</v>
      </c>
      <c r="L1024" s="194"/>
      <c r="M1024" s="133"/>
    </row>
    <row r="1025" spans="2:13" ht="15">
      <c r="B1025" t="s">
        <v>1046</v>
      </c>
      <c r="C1025" s="13" t="s">
        <v>1043</v>
      </c>
      <c r="D1025" s="113" t="s">
        <v>1303</v>
      </c>
      <c r="E1025" s="113"/>
      <c r="F1025" s="247">
        <f>H1025/A3</f>
        <v>1.7448275862068963</v>
      </c>
      <c r="G1025" s="34">
        <v>44</v>
      </c>
      <c r="H1025" s="129">
        <f>G1025*1.15</f>
        <v>50.599999999999994</v>
      </c>
      <c r="I1025" s="257">
        <f>H1025*1.1</f>
        <v>55.66</v>
      </c>
      <c r="J1025" s="210"/>
      <c r="K1025" s="282">
        <f t="shared" si="116"/>
        <v>0</v>
      </c>
      <c r="L1025" s="194"/>
      <c r="M1025" s="133"/>
    </row>
    <row r="1026" spans="2:13" ht="15">
      <c r="B1026" t="s">
        <v>1047</v>
      </c>
      <c r="C1026" s="13" t="s">
        <v>1044</v>
      </c>
      <c r="D1026" s="113" t="s">
        <v>1303</v>
      </c>
      <c r="E1026" s="113"/>
      <c r="F1026" s="247">
        <f>H1026/A3</f>
        <v>2.407068965517241</v>
      </c>
      <c r="G1026" s="34">
        <v>60.7</v>
      </c>
      <c r="H1026" s="129">
        <f>G1026*1.15</f>
        <v>69.80499999999999</v>
      </c>
      <c r="I1026" s="257">
        <f>H1026*1.1</f>
        <v>76.7855</v>
      </c>
      <c r="J1026" s="210"/>
      <c r="K1026" s="282">
        <f t="shared" si="116"/>
        <v>0</v>
      </c>
      <c r="L1026" s="194"/>
      <c r="M1026" s="133"/>
    </row>
    <row r="1027" spans="3:13" ht="15">
      <c r="C1027" s="13" t="s">
        <v>2032</v>
      </c>
      <c r="D1027" s="113" t="s">
        <v>1398</v>
      </c>
      <c r="E1027" s="113"/>
      <c r="F1027" s="247">
        <f>H1027/A3</f>
        <v>0.6047413793103448</v>
      </c>
      <c r="G1027" s="34">
        <v>15.25</v>
      </c>
      <c r="H1027" s="129">
        <f>G1027*1.15</f>
        <v>17.537499999999998</v>
      </c>
      <c r="I1027" s="257">
        <f>H1027*1.1</f>
        <v>19.291249999999998</v>
      </c>
      <c r="J1027" s="210"/>
      <c r="K1027" s="282">
        <f t="shared" si="116"/>
        <v>0</v>
      </c>
      <c r="L1027" s="194"/>
      <c r="M1027" s="133"/>
    </row>
    <row r="1028" spans="3:13" ht="14.25" customHeight="1">
      <c r="C1028" s="13" t="s">
        <v>1974</v>
      </c>
      <c r="D1028" s="113" t="s">
        <v>1398</v>
      </c>
      <c r="E1028" s="113"/>
      <c r="F1028" s="247">
        <f>H1028/A3</f>
        <v>0.4096379310344827</v>
      </c>
      <c r="G1028" s="34">
        <v>10.33</v>
      </c>
      <c r="H1028" s="129">
        <f>G1028*1.15</f>
        <v>11.879499999999998</v>
      </c>
      <c r="I1028" s="257">
        <f>H1028*1.1</f>
        <v>13.06745</v>
      </c>
      <c r="J1028" s="210"/>
      <c r="K1028" s="282">
        <f t="shared" si="116"/>
        <v>0</v>
      </c>
      <c r="L1028" s="194"/>
      <c r="M1028" s="133"/>
    </row>
    <row r="1029" spans="3:13" ht="14.25" customHeight="1" thickBot="1">
      <c r="C1029" s="102" t="s">
        <v>1974</v>
      </c>
      <c r="D1029" s="114" t="s">
        <v>1398</v>
      </c>
      <c r="E1029" s="114" t="s">
        <v>16</v>
      </c>
      <c r="F1029" s="248">
        <f>H1029/A3</f>
        <v>0.21334482758620688</v>
      </c>
      <c r="G1029" s="98">
        <v>5.38</v>
      </c>
      <c r="H1029" s="130">
        <f>G1029*1.15</f>
        <v>6.186999999999999</v>
      </c>
      <c r="I1029" s="258">
        <f>H1029*1.1</f>
        <v>6.8057</v>
      </c>
      <c r="J1029" s="210"/>
      <c r="K1029" s="282">
        <f t="shared" si="116"/>
        <v>0</v>
      </c>
      <c r="L1029" s="194"/>
      <c r="M1029" s="133"/>
    </row>
    <row r="1030" spans="12:13" ht="15.75" thickBot="1">
      <c r="L1030" s="133"/>
      <c r="M1030" s="133"/>
    </row>
    <row r="1031" spans="3:12" ht="15">
      <c r="C1031" s="474" t="s">
        <v>1079</v>
      </c>
      <c r="D1031" s="475"/>
      <c r="E1031" s="475"/>
      <c r="F1031" s="475"/>
      <c r="G1031" s="475"/>
      <c r="H1031" s="475"/>
      <c r="I1031" s="476"/>
      <c r="J1031" s="377"/>
      <c r="K1031" s="282"/>
      <c r="L1031" s="386"/>
    </row>
    <row r="1032" spans="3:13" ht="15">
      <c r="C1032" s="378" t="s">
        <v>1942</v>
      </c>
      <c r="D1032" s="113" t="s">
        <v>1081</v>
      </c>
      <c r="E1032" s="113"/>
      <c r="F1032" s="247">
        <f>H1032/$A$3</f>
        <v>0.5143275862068966</v>
      </c>
      <c r="G1032" s="379">
        <v>12.97</v>
      </c>
      <c r="H1032" s="129">
        <f>G1032*1.15</f>
        <v>14.9155</v>
      </c>
      <c r="I1032" s="257">
        <f>H1032*1.1</f>
        <v>16.40705</v>
      </c>
      <c r="J1032" s="377"/>
      <c r="K1032" s="282">
        <f>J1032*H1032</f>
        <v>0</v>
      </c>
      <c r="L1032" s="387"/>
      <c r="M1032" s="133"/>
    </row>
    <row r="1033" spans="3:13" ht="15">
      <c r="C1033" s="378" t="s">
        <v>1940</v>
      </c>
      <c r="D1033" s="113" t="s">
        <v>1081</v>
      </c>
      <c r="E1033" s="113"/>
      <c r="F1033" s="247">
        <f>H1033/$A$3</f>
        <v>0.5444655172413793</v>
      </c>
      <c r="G1033" s="379">
        <v>13.73</v>
      </c>
      <c r="H1033" s="129">
        <f>G1033*1.15</f>
        <v>15.789499999999999</v>
      </c>
      <c r="I1033" s="257">
        <f>H1033*1.1</f>
        <v>17.36845</v>
      </c>
      <c r="J1033" s="377"/>
      <c r="K1033" s="282">
        <f>J1033*H1033</f>
        <v>0</v>
      </c>
      <c r="L1033" s="387"/>
      <c r="M1033" s="133"/>
    </row>
    <row r="1034" spans="3:13" ht="15">
      <c r="C1034" s="378" t="s">
        <v>1080</v>
      </c>
      <c r="D1034" s="113" t="s">
        <v>1081</v>
      </c>
      <c r="E1034" s="113"/>
      <c r="F1034" s="247">
        <f>H1034/$A$3</f>
        <v>0.621</v>
      </c>
      <c r="G1034" s="379">
        <v>15.66</v>
      </c>
      <c r="H1034" s="129">
        <f>G1034*1.15</f>
        <v>18.009</v>
      </c>
      <c r="I1034" s="257">
        <f>H1034*1.1</f>
        <v>19.809900000000003</v>
      </c>
      <c r="J1034" s="377"/>
      <c r="K1034" s="282">
        <f>J1034*H1034</f>
        <v>0</v>
      </c>
      <c r="L1034" s="387"/>
      <c r="M1034" s="133"/>
    </row>
    <row r="1035" spans="3:13" ht="15.75" thickBot="1">
      <c r="C1035" s="402" t="s">
        <v>1941</v>
      </c>
      <c r="D1035" s="114" t="s">
        <v>1081</v>
      </c>
      <c r="E1035" s="114"/>
      <c r="F1035" s="248">
        <f>H1035/A3</f>
        <v>1.5988965517241378</v>
      </c>
      <c r="G1035" s="403">
        <v>40.32</v>
      </c>
      <c r="H1035" s="130">
        <f>G1035*1.15</f>
        <v>46.367999999999995</v>
      </c>
      <c r="I1035" s="258">
        <f>H1035*1.1</f>
        <v>51.004799999999996</v>
      </c>
      <c r="J1035" s="377"/>
      <c r="K1035" s="282">
        <f>J1035*H1035</f>
        <v>0</v>
      </c>
      <c r="L1035" s="387"/>
      <c r="M1035" s="133"/>
    </row>
    <row r="1036" spans="3:13" ht="15.75" thickBot="1">
      <c r="C1036" s="4"/>
      <c r="D1036" s="2"/>
      <c r="E1036" s="2"/>
      <c r="F1036" s="113"/>
      <c r="G1036" s="379"/>
      <c r="H1036" s="129"/>
      <c r="I1036" s="278"/>
      <c r="J1036" s="377"/>
      <c r="K1036" s="282"/>
      <c r="L1036" s="387"/>
      <c r="M1036" s="133"/>
    </row>
    <row r="1037" spans="3:13" ht="15">
      <c r="C1037" s="474" t="s">
        <v>1346</v>
      </c>
      <c r="D1037" s="475"/>
      <c r="E1037" s="475"/>
      <c r="F1037" s="475"/>
      <c r="G1037" s="475"/>
      <c r="H1037" s="475"/>
      <c r="I1037" s="476"/>
      <c r="J1037" s="377"/>
      <c r="K1037" s="282">
        <f>J1037*H1037</f>
        <v>0</v>
      </c>
      <c r="L1037" s="387"/>
      <c r="M1037" s="133"/>
    </row>
    <row r="1038" spans="3:13" ht="15">
      <c r="C1038" s="404" t="s">
        <v>1347</v>
      </c>
      <c r="D1038" s="113" t="s">
        <v>1348</v>
      </c>
      <c r="E1038" s="113"/>
      <c r="F1038" s="247">
        <f>H1038/$A$3</f>
        <v>1.6829655172413789</v>
      </c>
      <c r="G1038" s="379">
        <v>42.44</v>
      </c>
      <c r="H1038" s="129">
        <f>G1038*1.15</f>
        <v>48.80599999999999</v>
      </c>
      <c r="I1038" s="257">
        <f>H1038*1.1</f>
        <v>53.68659999999999</v>
      </c>
      <c r="J1038" s="377"/>
      <c r="K1038" s="282">
        <f>J1038*H1038</f>
        <v>0</v>
      </c>
      <c r="L1038" s="387"/>
      <c r="M1038" s="133"/>
    </row>
    <row r="1039" spans="3:13" ht="15">
      <c r="C1039" s="405" t="s">
        <v>1350</v>
      </c>
      <c r="D1039" s="113" t="s">
        <v>1352</v>
      </c>
      <c r="E1039" s="113"/>
      <c r="F1039" s="247">
        <f>H1039/$A$3</f>
        <v>0.40368965517241373</v>
      </c>
      <c r="G1039" s="379">
        <v>10.18</v>
      </c>
      <c r="H1039" s="129">
        <f>G1039*1.15</f>
        <v>11.706999999999999</v>
      </c>
      <c r="I1039" s="257">
        <f>H1039*1.1</f>
        <v>12.877699999999999</v>
      </c>
      <c r="J1039" s="377"/>
      <c r="K1039" s="282">
        <f>J1039*H1039</f>
        <v>0</v>
      </c>
      <c r="L1039" s="387"/>
      <c r="M1039" s="133"/>
    </row>
    <row r="1040" spans="3:13" ht="15">
      <c r="C1040" s="405" t="s">
        <v>1351</v>
      </c>
      <c r="D1040" s="113" t="s">
        <v>1353</v>
      </c>
      <c r="E1040" s="113"/>
      <c r="F1040" s="247">
        <f>H1040/$A$3</f>
        <v>0.48894827586206896</v>
      </c>
      <c r="G1040" s="379">
        <v>12.33</v>
      </c>
      <c r="H1040" s="129">
        <f>G1040*1.15</f>
        <v>14.179499999999999</v>
      </c>
      <c r="I1040" s="257">
        <f>H1040*1.1</f>
        <v>15.59745</v>
      </c>
      <c r="J1040" s="377"/>
      <c r="K1040" s="282">
        <f>J1040*H1040</f>
        <v>0</v>
      </c>
      <c r="L1040" s="387"/>
      <c r="M1040" s="133"/>
    </row>
    <row r="1041" spans="3:13" ht="15.75" thickBot="1">
      <c r="C1041" s="402"/>
      <c r="D1041" s="113"/>
      <c r="E1041" s="113"/>
      <c r="F1041" s="114"/>
      <c r="G1041" s="403"/>
      <c r="H1041" s="130"/>
      <c r="I1041" s="258"/>
      <c r="J1041" s="377"/>
      <c r="K1041" s="282"/>
      <c r="L1041" s="311"/>
      <c r="M1041" s="133"/>
    </row>
    <row r="1042" spans="3:13" ht="66" customHeight="1" thickBot="1">
      <c r="C1042" s="519" t="s">
        <v>1639</v>
      </c>
      <c r="D1042" s="520"/>
      <c r="E1042" s="520"/>
      <c r="F1042" s="520"/>
      <c r="G1042" s="520"/>
      <c r="H1042" s="520"/>
      <c r="I1042" s="521"/>
      <c r="J1042" s="210"/>
      <c r="K1042" s="282"/>
      <c r="M1042" s="133"/>
    </row>
    <row r="1043" spans="2:13" ht="22.5" customHeight="1" thickBot="1">
      <c r="B1043" s="84" t="s">
        <v>595</v>
      </c>
      <c r="C1043" s="477" t="s">
        <v>1776</v>
      </c>
      <c r="D1043" s="478"/>
      <c r="E1043" s="478"/>
      <c r="F1043" s="478"/>
      <c r="G1043" s="478"/>
      <c r="H1043" s="478"/>
      <c r="I1043" s="479"/>
      <c r="J1043" s="210"/>
      <c r="K1043" s="282"/>
      <c r="M1043" s="133"/>
    </row>
    <row r="1044" spans="2:12" ht="15" customHeight="1" thickTop="1">
      <c r="B1044" s="84"/>
      <c r="C1044" s="96" t="s">
        <v>1</v>
      </c>
      <c r="D1044" s="270" t="s">
        <v>3</v>
      </c>
      <c r="E1044" s="270"/>
      <c r="F1044" s="247">
        <f aca="true" t="shared" si="120" ref="F1044:F1049">H1044/$A$3</f>
        <v>3.5197931034482757</v>
      </c>
      <c r="G1044" s="34">
        <v>88.76</v>
      </c>
      <c r="H1044" s="129">
        <f aca="true" t="shared" si="121" ref="H1044:H1049">G1044*1.15</f>
        <v>102.074</v>
      </c>
      <c r="I1044" s="257">
        <f aca="true" t="shared" si="122" ref="I1044:I1049">H1044*1.1</f>
        <v>112.2814</v>
      </c>
      <c r="J1044" s="210"/>
      <c r="K1044" s="282">
        <f aca="true" t="shared" si="123" ref="K1044:K1049">J1044*I1044</f>
        <v>0</v>
      </c>
      <c r="L1044" s="376" t="s">
        <v>1219</v>
      </c>
    </row>
    <row r="1045" spans="2:12" ht="14.25" customHeight="1">
      <c r="B1045" s="84"/>
      <c r="C1045" s="96" t="s">
        <v>2</v>
      </c>
      <c r="D1045" s="270" t="s">
        <v>3</v>
      </c>
      <c r="E1045" s="270"/>
      <c r="F1045" s="247">
        <f t="shared" si="120"/>
        <v>6.663258620689655</v>
      </c>
      <c r="G1045" s="34">
        <v>168.03</v>
      </c>
      <c r="H1045" s="129">
        <f t="shared" si="121"/>
        <v>193.2345</v>
      </c>
      <c r="I1045" s="257">
        <f t="shared" si="122"/>
        <v>212.55795</v>
      </c>
      <c r="J1045" s="210"/>
      <c r="K1045" s="282">
        <f t="shared" si="123"/>
        <v>0</v>
      </c>
      <c r="L1045" s="376" t="s">
        <v>1220</v>
      </c>
    </row>
    <row r="1046" spans="2:12" ht="15">
      <c r="B1046" t="s">
        <v>595</v>
      </c>
      <c r="C1046" s="96" t="s">
        <v>1821</v>
      </c>
      <c r="D1046" s="94" t="s">
        <v>601</v>
      </c>
      <c r="E1046" s="94"/>
      <c r="F1046" s="247">
        <f t="shared" si="120"/>
        <v>1.3292413793103448</v>
      </c>
      <c r="G1046" s="34">
        <v>33.52</v>
      </c>
      <c r="H1046" s="129">
        <f t="shared" si="121"/>
        <v>38.548</v>
      </c>
      <c r="I1046" s="257">
        <f t="shared" si="122"/>
        <v>42.402800000000006</v>
      </c>
      <c r="J1046" s="210"/>
      <c r="K1046" s="282">
        <f t="shared" si="123"/>
        <v>0</v>
      </c>
      <c r="L1046" s="376" t="s">
        <v>0</v>
      </c>
    </row>
    <row r="1047" spans="2:11" ht="15">
      <c r="B1047" t="s">
        <v>596</v>
      </c>
      <c r="C1047" s="96" t="s">
        <v>1822</v>
      </c>
      <c r="D1047" s="95" t="s">
        <v>597</v>
      </c>
      <c r="E1047" s="95"/>
      <c r="F1047" s="247">
        <f t="shared" si="120"/>
        <v>1.5782758620689654</v>
      </c>
      <c r="G1047" s="34">
        <v>39.8</v>
      </c>
      <c r="H1047" s="129">
        <f t="shared" si="121"/>
        <v>45.769999999999996</v>
      </c>
      <c r="I1047" s="257">
        <f t="shared" si="122"/>
        <v>50.347</v>
      </c>
      <c r="J1047" s="210"/>
      <c r="K1047" s="282">
        <f t="shared" si="123"/>
        <v>0</v>
      </c>
    </row>
    <row r="1048" spans="3:12" ht="15">
      <c r="C1048" s="96" t="s">
        <v>1823</v>
      </c>
      <c r="D1048" s="269" t="s">
        <v>1997</v>
      </c>
      <c r="E1048" s="269"/>
      <c r="F1048" s="247">
        <f t="shared" si="120"/>
        <v>1.2689655172413792</v>
      </c>
      <c r="G1048" s="34">
        <v>32</v>
      </c>
      <c r="H1048" s="129">
        <f t="shared" si="121"/>
        <v>36.8</v>
      </c>
      <c r="I1048" s="257">
        <f t="shared" si="122"/>
        <v>40.48</v>
      </c>
      <c r="J1048" s="210"/>
      <c r="K1048" s="282">
        <f t="shared" si="123"/>
        <v>0</v>
      </c>
      <c r="L1048" s="376" t="s">
        <v>4</v>
      </c>
    </row>
    <row r="1049" spans="3:12" ht="15">
      <c r="C1049" s="96" t="s">
        <v>1824</v>
      </c>
      <c r="D1049" s="269" t="s">
        <v>1997</v>
      </c>
      <c r="E1049" s="269"/>
      <c r="F1049" s="247">
        <f t="shared" si="120"/>
        <v>1.2689655172413792</v>
      </c>
      <c r="G1049" s="34">
        <v>32</v>
      </c>
      <c r="H1049" s="129">
        <f t="shared" si="121"/>
        <v>36.8</v>
      </c>
      <c r="I1049" s="257">
        <f t="shared" si="122"/>
        <v>40.48</v>
      </c>
      <c r="J1049" s="210"/>
      <c r="K1049" s="282">
        <f t="shared" si="123"/>
        <v>0</v>
      </c>
      <c r="L1049" s="376" t="s">
        <v>5</v>
      </c>
    </row>
    <row r="1050" spans="3:11" ht="15.75" thickBot="1">
      <c r="C1050" s="87"/>
      <c r="D1050" s="50"/>
      <c r="E1050" s="50"/>
      <c r="F1050" s="248"/>
      <c r="G1050" s="98"/>
      <c r="H1050" s="99"/>
      <c r="I1050" s="33"/>
      <c r="J1050" s="210"/>
      <c r="K1050" s="282"/>
    </row>
    <row r="1051" spans="2:12" ht="60" customHeight="1" thickBot="1">
      <c r="B1051" s="467" t="s">
        <v>1641</v>
      </c>
      <c r="C1051" s="477" t="s">
        <v>1780</v>
      </c>
      <c r="D1051" s="478"/>
      <c r="E1051" s="478"/>
      <c r="F1051" s="478"/>
      <c r="G1051" s="478"/>
      <c r="H1051" s="478"/>
      <c r="I1051" s="479"/>
      <c r="J1051" s="210"/>
      <c r="K1051" s="282"/>
      <c r="L1051" s="376" t="s">
        <v>1112</v>
      </c>
    </row>
    <row r="1052" spans="2:13" ht="24" customHeight="1" thickTop="1">
      <c r="B1052" s="467"/>
      <c r="C1052" s="39" t="s">
        <v>1781</v>
      </c>
      <c r="D1052" s="11"/>
      <c r="E1052" s="11"/>
      <c r="F1052" s="348" t="s">
        <v>1702</v>
      </c>
      <c r="G1052" s="238" t="s">
        <v>1615</v>
      </c>
      <c r="H1052" s="239" t="s">
        <v>1616</v>
      </c>
      <c r="I1052" s="240" t="s">
        <v>1618</v>
      </c>
      <c r="J1052" s="210"/>
      <c r="K1052" s="282"/>
      <c r="M1052" s="133"/>
    </row>
    <row r="1053" spans="1:13" ht="15">
      <c r="A1053" s="328"/>
      <c r="B1053" t="s">
        <v>1642</v>
      </c>
      <c r="C1053" s="131" t="s">
        <v>278</v>
      </c>
      <c r="D1053" s="269" t="s">
        <v>775</v>
      </c>
      <c r="E1053" s="269"/>
      <c r="F1053" s="247">
        <f>H1053/$A$3</f>
        <v>0.9951724137931034</v>
      </c>
      <c r="G1053" s="340">
        <v>24.46</v>
      </c>
      <c r="H1053" s="262">
        <f>ROUND(G1053*1.18,2)</f>
        <v>28.86</v>
      </c>
      <c r="I1053" s="263">
        <f>ROUND(H1053*1.1,2)</f>
        <v>31.75</v>
      </c>
      <c r="J1053" s="210"/>
      <c r="K1053" s="282">
        <f aca="true" t="shared" si="124" ref="K1053:K1077">J1053*I1053</f>
        <v>0</v>
      </c>
      <c r="M1053" s="133"/>
    </row>
    <row r="1054" spans="1:13" ht="15">
      <c r="A1054" s="328"/>
      <c r="B1054" t="s">
        <v>1643</v>
      </c>
      <c r="C1054" s="131" t="s">
        <v>279</v>
      </c>
      <c r="D1054" s="269" t="s">
        <v>775</v>
      </c>
      <c r="E1054" s="269"/>
      <c r="F1054" s="247">
        <f aca="true" t="shared" si="125" ref="F1054:F1075">H1054/$A$3</f>
        <v>1.083448275862069</v>
      </c>
      <c r="G1054" s="340">
        <v>26.63</v>
      </c>
      <c r="H1054" s="262">
        <f aca="true" t="shared" si="126" ref="H1054:H1077">ROUND(G1054*1.18,2)</f>
        <v>31.42</v>
      </c>
      <c r="I1054" s="263">
        <f aca="true" t="shared" si="127" ref="I1054:I1077">ROUND(H1054*1.1,2)</f>
        <v>34.56</v>
      </c>
      <c r="J1054" s="210"/>
      <c r="K1054" s="282">
        <f t="shared" si="124"/>
        <v>0</v>
      </c>
      <c r="M1054" s="133"/>
    </row>
    <row r="1055" spans="1:13" ht="15">
      <c r="A1055" s="328"/>
      <c r="B1055" t="s">
        <v>1644</v>
      </c>
      <c r="C1055" s="131" t="s">
        <v>280</v>
      </c>
      <c r="D1055" s="269" t="s">
        <v>775</v>
      </c>
      <c r="E1055" s="269"/>
      <c r="F1055" s="247">
        <f t="shared" si="125"/>
        <v>0.96</v>
      </c>
      <c r="G1055" s="340">
        <v>23.59</v>
      </c>
      <c r="H1055" s="262">
        <f t="shared" si="126"/>
        <v>27.84</v>
      </c>
      <c r="I1055" s="263">
        <f t="shared" si="127"/>
        <v>30.62</v>
      </c>
      <c r="J1055" s="210"/>
      <c r="K1055" s="282">
        <f t="shared" si="124"/>
        <v>0</v>
      </c>
      <c r="M1055" s="133"/>
    </row>
    <row r="1056" spans="1:13" ht="15">
      <c r="A1056" s="328"/>
      <c r="B1056" t="s">
        <v>1645</v>
      </c>
      <c r="C1056" s="131" t="s">
        <v>281</v>
      </c>
      <c r="D1056" s="269" t="s">
        <v>775</v>
      </c>
      <c r="E1056" s="269"/>
      <c r="F1056" s="247">
        <f t="shared" si="125"/>
        <v>1.0493103448275862</v>
      </c>
      <c r="G1056" s="340">
        <v>25.79</v>
      </c>
      <c r="H1056" s="262">
        <f t="shared" si="126"/>
        <v>30.43</v>
      </c>
      <c r="I1056" s="263">
        <f t="shared" si="127"/>
        <v>33.47</v>
      </c>
      <c r="J1056" s="210"/>
      <c r="K1056" s="282">
        <f t="shared" si="124"/>
        <v>0</v>
      </c>
      <c r="M1056" s="133"/>
    </row>
    <row r="1057" spans="1:13" ht="15">
      <c r="A1057" s="328"/>
      <c r="B1057" t="s">
        <v>1646</v>
      </c>
      <c r="C1057" s="131" t="s">
        <v>282</v>
      </c>
      <c r="D1057" s="269" t="s">
        <v>775</v>
      </c>
      <c r="E1057" s="269"/>
      <c r="F1057" s="247">
        <f t="shared" si="125"/>
        <v>1.1389655172413793</v>
      </c>
      <c r="G1057" s="340">
        <v>27.99</v>
      </c>
      <c r="H1057" s="262">
        <f t="shared" si="126"/>
        <v>33.03</v>
      </c>
      <c r="I1057" s="263">
        <f t="shared" si="127"/>
        <v>36.33</v>
      </c>
      <c r="J1057" s="210"/>
      <c r="K1057" s="282">
        <f t="shared" si="124"/>
        <v>0</v>
      </c>
      <c r="M1057" s="133"/>
    </row>
    <row r="1058" spans="1:13" ht="15">
      <c r="A1058" s="328"/>
      <c r="B1058" t="s">
        <v>1647</v>
      </c>
      <c r="C1058" s="131" t="s">
        <v>283</v>
      </c>
      <c r="D1058" s="269" t="s">
        <v>775</v>
      </c>
      <c r="E1058" s="269"/>
      <c r="F1058" s="247">
        <f t="shared" si="125"/>
        <v>1.2282758620689653</v>
      </c>
      <c r="G1058" s="340">
        <v>30.19</v>
      </c>
      <c r="H1058" s="262">
        <f t="shared" si="126"/>
        <v>35.62</v>
      </c>
      <c r="I1058" s="263">
        <f t="shared" si="127"/>
        <v>39.18</v>
      </c>
      <c r="J1058" s="210"/>
      <c r="K1058" s="282">
        <f t="shared" si="124"/>
        <v>0</v>
      </c>
      <c r="M1058" s="133"/>
    </row>
    <row r="1059" spans="1:13" ht="15">
      <c r="A1059" s="328"/>
      <c r="B1059" t="s">
        <v>1648</v>
      </c>
      <c r="C1059" s="131" t="s">
        <v>284</v>
      </c>
      <c r="D1059" s="269" t="s">
        <v>775</v>
      </c>
      <c r="E1059" s="269"/>
      <c r="F1059" s="247">
        <f t="shared" si="125"/>
        <v>1.3179310344827586</v>
      </c>
      <c r="G1059" s="340">
        <v>32.39</v>
      </c>
      <c r="H1059" s="262">
        <f t="shared" si="126"/>
        <v>38.22</v>
      </c>
      <c r="I1059" s="263">
        <f t="shared" si="127"/>
        <v>42.04</v>
      </c>
      <c r="J1059" s="210"/>
      <c r="K1059" s="282">
        <f t="shared" si="124"/>
        <v>0</v>
      </c>
      <c r="M1059" s="133"/>
    </row>
    <row r="1060" spans="1:13" ht="15">
      <c r="A1060" s="328"/>
      <c r="B1060" t="s">
        <v>1649</v>
      </c>
      <c r="C1060" s="131" t="s">
        <v>285</v>
      </c>
      <c r="D1060" s="269" t="s">
        <v>775</v>
      </c>
      <c r="E1060" s="269"/>
      <c r="F1060" s="247">
        <f t="shared" si="125"/>
        <v>1.0682758620689656</v>
      </c>
      <c r="G1060" s="340">
        <v>26.25</v>
      </c>
      <c r="H1060" s="262">
        <f t="shared" si="126"/>
        <v>30.98</v>
      </c>
      <c r="I1060" s="263">
        <f t="shared" si="127"/>
        <v>34.08</v>
      </c>
      <c r="J1060" s="210"/>
      <c r="K1060" s="282">
        <f t="shared" si="124"/>
        <v>0</v>
      </c>
      <c r="M1060" s="133"/>
    </row>
    <row r="1061" spans="1:13" ht="15">
      <c r="A1061" s="328"/>
      <c r="B1061" t="s">
        <v>1650</v>
      </c>
      <c r="C1061" s="131" t="s">
        <v>286</v>
      </c>
      <c r="D1061" s="269" t="s">
        <v>775</v>
      </c>
      <c r="E1061" s="269"/>
      <c r="F1061" s="247">
        <f t="shared" si="125"/>
        <v>1.1613793103448276</v>
      </c>
      <c r="G1061" s="340">
        <v>28.54</v>
      </c>
      <c r="H1061" s="262">
        <f t="shared" si="126"/>
        <v>33.68</v>
      </c>
      <c r="I1061" s="263">
        <f t="shared" si="127"/>
        <v>37.05</v>
      </c>
      <c r="J1061" s="210"/>
      <c r="K1061" s="282">
        <f t="shared" si="124"/>
        <v>0</v>
      </c>
      <c r="M1061" s="133"/>
    </row>
    <row r="1062" spans="1:13" ht="15.75" customHeight="1">
      <c r="A1062" s="328"/>
      <c r="B1062" t="s">
        <v>1651</v>
      </c>
      <c r="C1062" s="131" t="s">
        <v>287</v>
      </c>
      <c r="D1062" s="269" t="s">
        <v>775</v>
      </c>
      <c r="E1062" s="269"/>
      <c r="F1062" s="247">
        <f t="shared" si="125"/>
        <v>1.1424137931034484</v>
      </c>
      <c r="G1062" s="340">
        <v>28.08</v>
      </c>
      <c r="H1062" s="262">
        <f t="shared" si="126"/>
        <v>33.13</v>
      </c>
      <c r="I1062" s="263">
        <f t="shared" si="127"/>
        <v>36.44</v>
      </c>
      <c r="J1062" s="210"/>
      <c r="K1062" s="282">
        <f t="shared" si="124"/>
        <v>0</v>
      </c>
      <c r="M1062" s="133"/>
    </row>
    <row r="1063" spans="1:13" ht="15.75" customHeight="1">
      <c r="A1063" s="328"/>
      <c r="B1063" t="s">
        <v>1652</v>
      </c>
      <c r="C1063" s="131" t="s">
        <v>288</v>
      </c>
      <c r="D1063" s="269" t="s">
        <v>775</v>
      </c>
      <c r="E1063" s="269"/>
      <c r="F1063" s="247">
        <f t="shared" si="125"/>
        <v>1.2382758620689653</v>
      </c>
      <c r="G1063" s="340">
        <v>30.43</v>
      </c>
      <c r="H1063" s="262">
        <f t="shared" si="126"/>
        <v>35.91</v>
      </c>
      <c r="I1063" s="263">
        <f t="shared" si="127"/>
        <v>39.5</v>
      </c>
      <c r="J1063" s="210"/>
      <c r="K1063" s="282">
        <f t="shared" si="124"/>
        <v>0</v>
      </c>
      <c r="M1063" s="133"/>
    </row>
    <row r="1064" spans="1:13" ht="15">
      <c r="A1064" s="328"/>
      <c r="B1064" t="s">
        <v>1653</v>
      </c>
      <c r="C1064" s="131" t="s">
        <v>289</v>
      </c>
      <c r="D1064" s="269" t="s">
        <v>775</v>
      </c>
      <c r="E1064" s="269"/>
      <c r="F1064" s="247">
        <f t="shared" si="125"/>
        <v>1.4293103448275863</v>
      </c>
      <c r="G1064" s="340">
        <v>35.13</v>
      </c>
      <c r="H1064" s="262">
        <f t="shared" si="126"/>
        <v>41.45</v>
      </c>
      <c r="I1064" s="263">
        <f t="shared" si="127"/>
        <v>45.6</v>
      </c>
      <c r="J1064" s="210"/>
      <c r="K1064" s="282">
        <f t="shared" si="124"/>
        <v>0</v>
      </c>
      <c r="M1064" s="133"/>
    </row>
    <row r="1065" spans="1:13" ht="15">
      <c r="A1065" s="328"/>
      <c r="B1065" t="s">
        <v>1654</v>
      </c>
      <c r="C1065" s="131" t="s">
        <v>290</v>
      </c>
      <c r="D1065" s="269" t="s">
        <v>775</v>
      </c>
      <c r="E1065" s="269"/>
      <c r="F1065" s="247">
        <f t="shared" si="125"/>
        <v>1.620344827586207</v>
      </c>
      <c r="G1065" s="340">
        <v>39.82</v>
      </c>
      <c r="H1065" s="262">
        <f t="shared" si="126"/>
        <v>46.99</v>
      </c>
      <c r="I1065" s="263">
        <f t="shared" si="127"/>
        <v>51.69</v>
      </c>
      <c r="J1065" s="210"/>
      <c r="K1065" s="282">
        <f t="shared" si="124"/>
        <v>0</v>
      </c>
      <c r="M1065" s="133"/>
    </row>
    <row r="1066" spans="1:13" ht="15">
      <c r="A1066" s="328"/>
      <c r="B1066" t="s">
        <v>1655</v>
      </c>
      <c r="C1066" s="131" t="s">
        <v>291</v>
      </c>
      <c r="D1066" s="269" t="s">
        <v>775</v>
      </c>
      <c r="E1066" s="269"/>
      <c r="F1066" s="247">
        <f t="shared" si="125"/>
        <v>1.2582758620689656</v>
      </c>
      <c r="G1066" s="155">
        <v>30.92</v>
      </c>
      <c r="H1066" s="262">
        <f t="shared" si="126"/>
        <v>36.49</v>
      </c>
      <c r="I1066" s="263">
        <f t="shared" si="127"/>
        <v>40.14</v>
      </c>
      <c r="J1066" s="210"/>
      <c r="K1066" s="282">
        <f t="shared" si="124"/>
        <v>0</v>
      </c>
      <c r="M1066" s="133"/>
    </row>
    <row r="1067" spans="1:13" ht="15">
      <c r="A1067" s="328"/>
      <c r="B1067" t="s">
        <v>1656</v>
      </c>
      <c r="C1067" s="131" t="s">
        <v>423</v>
      </c>
      <c r="D1067" s="269" t="s">
        <v>775</v>
      </c>
      <c r="E1067" s="269"/>
      <c r="F1067" s="247">
        <f t="shared" si="125"/>
        <v>1.3768965517241378</v>
      </c>
      <c r="G1067" s="155">
        <v>33.84</v>
      </c>
      <c r="H1067" s="262">
        <f t="shared" si="126"/>
        <v>39.93</v>
      </c>
      <c r="I1067" s="263">
        <f t="shared" si="127"/>
        <v>43.92</v>
      </c>
      <c r="J1067" s="210"/>
      <c r="K1067" s="282">
        <f t="shared" si="124"/>
        <v>0</v>
      </c>
      <c r="M1067" s="133"/>
    </row>
    <row r="1068" spans="1:13" ht="14.25" customHeight="1">
      <c r="A1068" s="328"/>
      <c r="B1068" t="s">
        <v>1657</v>
      </c>
      <c r="C1068" s="131" t="s">
        <v>251</v>
      </c>
      <c r="D1068" s="269" t="s">
        <v>775</v>
      </c>
      <c r="E1068" s="269"/>
      <c r="F1068" s="247">
        <f t="shared" si="125"/>
        <v>1.3375862068965516</v>
      </c>
      <c r="G1068" s="155">
        <v>32.87</v>
      </c>
      <c r="H1068" s="262">
        <f t="shared" si="126"/>
        <v>38.79</v>
      </c>
      <c r="I1068" s="263">
        <f t="shared" si="127"/>
        <v>42.67</v>
      </c>
      <c r="J1068" s="210"/>
      <c r="K1068" s="282">
        <f t="shared" si="124"/>
        <v>0</v>
      </c>
      <c r="M1068" s="133"/>
    </row>
    <row r="1069" spans="1:11" ht="15">
      <c r="A1069" s="328"/>
      <c r="B1069" t="s">
        <v>1658</v>
      </c>
      <c r="C1069" s="131" t="s">
        <v>253</v>
      </c>
      <c r="D1069" s="269" t="s">
        <v>775</v>
      </c>
      <c r="E1069" s="269"/>
      <c r="F1069" s="247">
        <f t="shared" si="125"/>
        <v>1.5410344827586206</v>
      </c>
      <c r="G1069" s="155">
        <v>37.87</v>
      </c>
      <c r="H1069" s="262">
        <f t="shared" si="126"/>
        <v>44.69</v>
      </c>
      <c r="I1069" s="263">
        <f t="shared" si="127"/>
        <v>49.16</v>
      </c>
      <c r="J1069" s="210"/>
      <c r="K1069" s="282">
        <f t="shared" si="124"/>
        <v>0</v>
      </c>
    </row>
    <row r="1070" spans="1:11" ht="15">
      <c r="A1070" s="328"/>
      <c r="B1070" t="s">
        <v>1659</v>
      </c>
      <c r="C1070" s="131" t="s">
        <v>292</v>
      </c>
      <c r="D1070" s="269" t="s">
        <v>775</v>
      </c>
      <c r="E1070" s="269"/>
      <c r="F1070" s="247">
        <f t="shared" si="125"/>
        <v>1.7437931034482759</v>
      </c>
      <c r="G1070" s="155">
        <v>42.86</v>
      </c>
      <c r="H1070" s="262">
        <f t="shared" si="126"/>
        <v>50.57</v>
      </c>
      <c r="I1070" s="263">
        <f t="shared" si="127"/>
        <v>55.63</v>
      </c>
      <c r="J1070" s="210"/>
      <c r="K1070" s="282">
        <f t="shared" si="124"/>
        <v>0</v>
      </c>
    </row>
    <row r="1071" spans="1:11" ht="15">
      <c r="A1071" s="328"/>
      <c r="B1071" t="s">
        <v>1660</v>
      </c>
      <c r="C1071" s="131" t="s">
        <v>293</v>
      </c>
      <c r="D1071" s="269" t="s">
        <v>775</v>
      </c>
      <c r="E1071" s="269"/>
      <c r="F1071" s="247">
        <f t="shared" si="125"/>
        <v>1.5444827586206897</v>
      </c>
      <c r="G1071" s="155">
        <v>37.96</v>
      </c>
      <c r="H1071" s="262">
        <f t="shared" si="126"/>
        <v>44.79</v>
      </c>
      <c r="I1071" s="263">
        <f t="shared" si="127"/>
        <v>49.27</v>
      </c>
      <c r="J1071" s="210"/>
      <c r="K1071" s="282">
        <f t="shared" si="124"/>
        <v>0</v>
      </c>
    </row>
    <row r="1072" spans="1:11" ht="15">
      <c r="A1072" s="328"/>
      <c r="B1072" t="s">
        <v>1661</v>
      </c>
      <c r="C1072" s="131" t="s">
        <v>294</v>
      </c>
      <c r="D1072" s="269" t="s">
        <v>775</v>
      </c>
      <c r="E1072" s="269"/>
      <c r="F1072" s="247">
        <f t="shared" si="125"/>
        <v>1.8675862068965516</v>
      </c>
      <c r="G1072" s="34">
        <v>45.9</v>
      </c>
      <c r="H1072" s="262">
        <f t="shared" si="126"/>
        <v>54.16</v>
      </c>
      <c r="I1072" s="263">
        <f t="shared" si="127"/>
        <v>59.58</v>
      </c>
      <c r="J1072" s="210"/>
      <c r="K1072" s="282">
        <f t="shared" si="124"/>
        <v>0</v>
      </c>
    </row>
    <row r="1073" spans="1:11" ht="15">
      <c r="A1073" s="328"/>
      <c r="B1073" t="s">
        <v>1662</v>
      </c>
      <c r="C1073" s="131" t="s">
        <v>295</v>
      </c>
      <c r="D1073" s="269" t="s">
        <v>775</v>
      </c>
      <c r="E1073" s="269"/>
      <c r="F1073" s="247">
        <f t="shared" si="125"/>
        <v>1.763793103448276</v>
      </c>
      <c r="G1073" s="34">
        <v>43.35</v>
      </c>
      <c r="H1073" s="262">
        <f t="shared" si="126"/>
        <v>51.15</v>
      </c>
      <c r="I1073" s="263">
        <f t="shared" si="127"/>
        <v>56.27</v>
      </c>
      <c r="J1073" s="210"/>
      <c r="K1073" s="282">
        <f t="shared" si="124"/>
        <v>0</v>
      </c>
    </row>
    <row r="1074" spans="1:11" ht="15">
      <c r="A1074" s="328"/>
      <c r="B1074" t="s">
        <v>1663</v>
      </c>
      <c r="C1074" s="131" t="s">
        <v>271</v>
      </c>
      <c r="D1074" s="269" t="s">
        <v>775</v>
      </c>
      <c r="E1074" s="269"/>
      <c r="F1074" s="247">
        <f t="shared" si="125"/>
        <v>1.9913793103448276</v>
      </c>
      <c r="G1074" s="34">
        <v>48.94</v>
      </c>
      <c r="H1074" s="262">
        <f t="shared" si="126"/>
        <v>57.75</v>
      </c>
      <c r="I1074" s="263">
        <f t="shared" si="127"/>
        <v>63.53</v>
      </c>
      <c r="J1074" s="210"/>
      <c r="K1074" s="282">
        <f t="shared" si="124"/>
        <v>0</v>
      </c>
    </row>
    <row r="1075" spans="1:11" ht="15">
      <c r="A1075" s="328"/>
      <c r="B1075" t="s">
        <v>773</v>
      </c>
      <c r="C1075" s="131" t="s">
        <v>457</v>
      </c>
      <c r="D1075" s="269" t="s">
        <v>775</v>
      </c>
      <c r="E1075" s="269"/>
      <c r="F1075" s="247">
        <f t="shared" si="125"/>
        <v>2.1151724137931036</v>
      </c>
      <c r="G1075" s="34">
        <v>51.98</v>
      </c>
      <c r="H1075" s="262">
        <f t="shared" si="126"/>
        <v>61.34</v>
      </c>
      <c r="I1075" s="263">
        <f t="shared" si="127"/>
        <v>67.47</v>
      </c>
      <c r="J1075" s="210"/>
      <c r="K1075" s="282">
        <f t="shared" si="124"/>
        <v>0</v>
      </c>
    </row>
    <row r="1076" spans="1:11" ht="15">
      <c r="A1076" s="328"/>
      <c r="B1076" t="s">
        <v>1664</v>
      </c>
      <c r="C1076" s="131" t="s">
        <v>296</v>
      </c>
      <c r="D1076" s="269" t="s">
        <v>775</v>
      </c>
      <c r="E1076" s="269"/>
      <c r="F1076" s="247">
        <f>H1076/$A$3</f>
        <v>2.2448275862068963</v>
      </c>
      <c r="G1076" s="34">
        <v>55.17</v>
      </c>
      <c r="H1076" s="262">
        <f t="shared" si="126"/>
        <v>65.1</v>
      </c>
      <c r="I1076" s="263">
        <f t="shared" si="127"/>
        <v>71.61</v>
      </c>
      <c r="J1076" s="210"/>
      <c r="K1076" s="282">
        <f t="shared" si="124"/>
        <v>0</v>
      </c>
    </row>
    <row r="1077" spans="1:11" ht="15.75" thickBot="1">
      <c r="A1077" s="328"/>
      <c r="B1077" t="s">
        <v>1665</v>
      </c>
      <c r="C1077" s="135" t="s">
        <v>306</v>
      </c>
      <c r="D1077" s="360" t="s">
        <v>775</v>
      </c>
      <c r="E1077" s="360"/>
      <c r="F1077" s="248">
        <f>H1077/A3</f>
        <v>2.4979310344827583</v>
      </c>
      <c r="G1077" s="98">
        <v>61.39</v>
      </c>
      <c r="H1077" s="264">
        <f t="shared" si="126"/>
        <v>72.44</v>
      </c>
      <c r="I1077" s="265">
        <f t="shared" si="127"/>
        <v>79.68</v>
      </c>
      <c r="J1077" s="210"/>
      <c r="K1077" s="282">
        <f t="shared" si="124"/>
        <v>0</v>
      </c>
    </row>
    <row r="1078" spans="3:12" ht="15.75" thickBot="1">
      <c r="C1078" s="132"/>
      <c r="D1078" s="132"/>
      <c r="E1078" s="132"/>
      <c r="F1078" s="132"/>
      <c r="G1078" s="34"/>
      <c r="H1078" s="134"/>
      <c r="I1078" s="137"/>
      <c r="J1078" s="210"/>
      <c r="K1078" s="282"/>
      <c r="L1078" s="156"/>
    </row>
    <row r="1079" spans="2:12" ht="23.25" customHeight="1" thickBot="1">
      <c r="B1079" s="467" t="s">
        <v>1667</v>
      </c>
      <c r="C1079" s="599" t="s">
        <v>1666</v>
      </c>
      <c r="D1079" s="600"/>
      <c r="E1079" s="600"/>
      <c r="F1079" s="600"/>
      <c r="G1079" s="600"/>
      <c r="H1079" s="600"/>
      <c r="I1079" s="601"/>
      <c r="J1079" s="210"/>
      <c r="K1079" s="282"/>
      <c r="L1079" s="311"/>
    </row>
    <row r="1080" spans="2:12" ht="15.75" thickTop="1">
      <c r="B1080" s="467"/>
      <c r="C1080" s="138" t="s">
        <v>1782</v>
      </c>
      <c r="D1080" s="139" t="s">
        <v>297</v>
      </c>
      <c r="E1080" s="139"/>
      <c r="F1080" s="139"/>
      <c r="G1080" s="140"/>
      <c r="H1080" s="140"/>
      <c r="I1080" s="141"/>
      <c r="J1080" s="210"/>
      <c r="K1080" s="282"/>
      <c r="L1080" s="156"/>
    </row>
    <row r="1081" spans="1:12" ht="15">
      <c r="A1081" s="328"/>
      <c r="B1081" t="s">
        <v>1668</v>
      </c>
      <c r="C1081" s="131" t="s">
        <v>278</v>
      </c>
      <c r="D1081" s="269" t="s">
        <v>775</v>
      </c>
      <c r="E1081" s="269"/>
      <c r="F1081" s="247">
        <f>H1081/$A$3</f>
        <v>1.3651724137931036</v>
      </c>
      <c r="G1081" s="260">
        <v>32.99</v>
      </c>
      <c r="H1081" s="159">
        <f>ROUND(G1081*1.2,2)</f>
        <v>39.59</v>
      </c>
      <c r="I1081" s="160">
        <f>H1081*1.1</f>
        <v>43.54900000000001</v>
      </c>
      <c r="J1081" s="210"/>
      <c r="K1081" s="282">
        <f aca="true" t="shared" si="128" ref="K1081:K1090">J1081*I1081</f>
        <v>0</v>
      </c>
      <c r="L1081" s="156"/>
    </row>
    <row r="1082" spans="1:11" ht="15">
      <c r="A1082" s="328"/>
      <c r="B1082" t="s">
        <v>1669</v>
      </c>
      <c r="C1082" s="131" t="s">
        <v>280</v>
      </c>
      <c r="D1082" s="269" t="s">
        <v>775</v>
      </c>
      <c r="E1082" s="269"/>
      <c r="F1082" s="247">
        <f aca="true" t="shared" si="129" ref="F1082:F1089">H1082/$A$3</f>
        <v>1.2958620689655171</v>
      </c>
      <c r="G1082" s="260">
        <v>31.32</v>
      </c>
      <c r="H1082" s="159">
        <f aca="true" t="shared" si="130" ref="H1082:H1090">ROUND(G1082*1.2,2)</f>
        <v>37.58</v>
      </c>
      <c r="I1082" s="160">
        <f aca="true" t="shared" si="131" ref="I1082:I1090">H1082*1.1</f>
        <v>41.338</v>
      </c>
      <c r="J1082" s="210"/>
      <c r="K1082" s="282">
        <f t="shared" si="128"/>
        <v>0</v>
      </c>
    </row>
    <row r="1083" spans="1:11" ht="15" customHeight="1">
      <c r="A1083" s="328"/>
      <c r="B1083" t="s">
        <v>1670</v>
      </c>
      <c r="C1083" s="131" t="s">
        <v>281</v>
      </c>
      <c r="D1083" s="269" t="s">
        <v>775</v>
      </c>
      <c r="E1083" s="269"/>
      <c r="F1083" s="247">
        <f t="shared" si="129"/>
        <v>1.4820689655172412</v>
      </c>
      <c r="G1083" s="260">
        <v>35.82</v>
      </c>
      <c r="H1083" s="159">
        <f t="shared" si="130"/>
        <v>42.98</v>
      </c>
      <c r="I1083" s="160">
        <f t="shared" si="131"/>
        <v>47.278</v>
      </c>
      <c r="J1083" s="210"/>
      <c r="K1083" s="282">
        <f t="shared" si="128"/>
        <v>0</v>
      </c>
    </row>
    <row r="1084" spans="1:11" ht="15">
      <c r="A1084" s="328"/>
      <c r="B1084" t="s">
        <v>1671</v>
      </c>
      <c r="C1084" s="131" t="s">
        <v>286</v>
      </c>
      <c r="D1084" s="269" t="s">
        <v>775</v>
      </c>
      <c r="E1084" s="269"/>
      <c r="F1084" s="247">
        <f t="shared" si="129"/>
        <v>1.75</v>
      </c>
      <c r="G1084" s="260">
        <v>42.29</v>
      </c>
      <c r="H1084" s="159">
        <f t="shared" si="130"/>
        <v>50.75</v>
      </c>
      <c r="I1084" s="160">
        <f t="shared" si="131"/>
        <v>55.825</v>
      </c>
      <c r="J1084" s="210"/>
      <c r="K1084" s="282">
        <f t="shared" si="128"/>
        <v>0</v>
      </c>
    </row>
    <row r="1085" spans="1:11" ht="15">
      <c r="A1085" s="328"/>
      <c r="B1085" t="s">
        <v>1672</v>
      </c>
      <c r="C1085" s="131" t="s">
        <v>287</v>
      </c>
      <c r="D1085" s="269" t="s">
        <v>775</v>
      </c>
      <c r="E1085" s="269"/>
      <c r="F1085" s="247">
        <f t="shared" si="129"/>
        <v>1.713793103448276</v>
      </c>
      <c r="G1085" s="260">
        <v>41.42</v>
      </c>
      <c r="H1085" s="159">
        <f t="shared" si="130"/>
        <v>49.7</v>
      </c>
      <c r="I1085" s="160">
        <f t="shared" si="131"/>
        <v>54.67000000000001</v>
      </c>
      <c r="J1085" s="210"/>
      <c r="K1085" s="282">
        <f t="shared" si="128"/>
        <v>0</v>
      </c>
    </row>
    <row r="1086" spans="1:11" ht="15">
      <c r="A1086" s="328"/>
      <c r="B1086" t="s">
        <v>1673</v>
      </c>
      <c r="C1086" s="131" t="s">
        <v>288</v>
      </c>
      <c r="D1086" s="269" t="s">
        <v>775</v>
      </c>
      <c r="E1086" s="269"/>
      <c r="F1086" s="247">
        <f t="shared" si="129"/>
        <v>1.9475862068965517</v>
      </c>
      <c r="G1086" s="260">
        <v>47.07</v>
      </c>
      <c r="H1086" s="159">
        <f t="shared" si="130"/>
        <v>56.48</v>
      </c>
      <c r="I1086" s="160">
        <f t="shared" si="131"/>
        <v>62.128</v>
      </c>
      <c r="J1086" s="210"/>
      <c r="K1086" s="282">
        <f t="shared" si="128"/>
        <v>0</v>
      </c>
    </row>
    <row r="1087" spans="1:11" ht="15">
      <c r="A1087" s="328"/>
      <c r="B1087" t="s">
        <v>1674</v>
      </c>
      <c r="C1087" s="131" t="s">
        <v>251</v>
      </c>
      <c r="D1087" s="269" t="s">
        <v>775</v>
      </c>
      <c r="E1087" s="269"/>
      <c r="F1087" s="247">
        <f t="shared" si="129"/>
        <v>2.226896551724138</v>
      </c>
      <c r="G1087" s="260">
        <v>53.82</v>
      </c>
      <c r="H1087" s="159">
        <f t="shared" si="130"/>
        <v>64.58</v>
      </c>
      <c r="I1087" s="160">
        <f t="shared" si="131"/>
        <v>71.03800000000001</v>
      </c>
      <c r="J1087" s="210"/>
      <c r="K1087" s="282">
        <f t="shared" si="128"/>
        <v>0</v>
      </c>
    </row>
    <row r="1088" spans="1:11" ht="15">
      <c r="A1088" s="328"/>
      <c r="B1088" t="s">
        <v>1675</v>
      </c>
      <c r="C1088" s="131" t="s">
        <v>253</v>
      </c>
      <c r="D1088" s="269" t="s">
        <v>775</v>
      </c>
      <c r="E1088" s="269"/>
      <c r="F1088" s="247">
        <f t="shared" si="129"/>
        <v>2.790689655172414</v>
      </c>
      <c r="G1088" s="260">
        <v>67.44</v>
      </c>
      <c r="H1088" s="159">
        <f t="shared" si="130"/>
        <v>80.93</v>
      </c>
      <c r="I1088" s="160">
        <f t="shared" si="131"/>
        <v>89.02300000000001</v>
      </c>
      <c r="J1088" s="210"/>
      <c r="K1088" s="282">
        <f t="shared" si="128"/>
        <v>0</v>
      </c>
    </row>
    <row r="1089" spans="1:11" ht="15" customHeight="1">
      <c r="A1089" s="328"/>
      <c r="B1089" t="s">
        <v>1676</v>
      </c>
      <c r="C1089" s="131" t="s">
        <v>295</v>
      </c>
      <c r="D1089" s="269" t="s">
        <v>775</v>
      </c>
      <c r="E1089" s="269"/>
      <c r="F1089" s="247">
        <f t="shared" si="129"/>
        <v>3.540344827586207</v>
      </c>
      <c r="G1089" s="260">
        <v>85.56</v>
      </c>
      <c r="H1089" s="159">
        <f t="shared" si="130"/>
        <v>102.67</v>
      </c>
      <c r="I1089" s="160">
        <f t="shared" si="131"/>
        <v>112.93700000000001</v>
      </c>
      <c r="J1089" s="210"/>
      <c r="K1089" s="282">
        <f t="shared" si="128"/>
        <v>0</v>
      </c>
    </row>
    <row r="1090" spans="1:11" ht="15.75" thickBot="1">
      <c r="A1090" s="328"/>
      <c r="B1090" t="s">
        <v>1677</v>
      </c>
      <c r="C1090" s="135" t="s">
        <v>271</v>
      </c>
      <c r="D1090" s="360" t="s">
        <v>775</v>
      </c>
      <c r="E1090" s="360"/>
      <c r="F1090" s="248">
        <f>H1090/A3</f>
        <v>4.295172413793104</v>
      </c>
      <c r="G1090" s="261">
        <v>103.8</v>
      </c>
      <c r="H1090" s="162">
        <f t="shared" si="130"/>
        <v>124.56</v>
      </c>
      <c r="I1090" s="163">
        <f t="shared" si="131"/>
        <v>137.01600000000002</v>
      </c>
      <c r="J1090" s="210"/>
      <c r="K1090" s="282">
        <f t="shared" si="128"/>
        <v>0</v>
      </c>
    </row>
    <row r="1091" spans="3:11" ht="15.75" thickBot="1">
      <c r="C1091" s="132"/>
      <c r="D1091" s="132"/>
      <c r="E1091" s="132"/>
      <c r="F1091" s="247"/>
      <c r="G1091" s="260"/>
      <c r="H1091" s="159"/>
      <c r="I1091" s="310"/>
      <c r="J1091" s="210"/>
      <c r="K1091" s="282"/>
    </row>
    <row r="1092" spans="2:12" ht="60" customHeight="1" thickBot="1">
      <c r="B1092" s="467" t="s">
        <v>405</v>
      </c>
      <c r="C1092" s="477" t="s">
        <v>1783</v>
      </c>
      <c r="D1092" s="478"/>
      <c r="E1092" s="478"/>
      <c r="F1092" s="478"/>
      <c r="G1092" s="478"/>
      <c r="H1092" s="478"/>
      <c r="I1092" s="479"/>
      <c r="J1092" s="210"/>
      <c r="K1092" s="282"/>
      <c r="L1092" s="376" t="s">
        <v>1111</v>
      </c>
    </row>
    <row r="1093" spans="2:13" ht="24" customHeight="1" thickTop="1">
      <c r="B1093" s="467"/>
      <c r="C1093" s="39" t="s">
        <v>1781</v>
      </c>
      <c r="D1093" s="11"/>
      <c r="E1093" s="11"/>
      <c r="F1093" s="348" t="s">
        <v>1702</v>
      </c>
      <c r="G1093" s="238" t="s">
        <v>1615</v>
      </c>
      <c r="H1093" s="239" t="s">
        <v>1616</v>
      </c>
      <c r="I1093" s="240" t="s">
        <v>1618</v>
      </c>
      <c r="J1093" s="210"/>
      <c r="K1093" s="282"/>
      <c r="M1093" s="133"/>
    </row>
    <row r="1094" spans="1:13" ht="15">
      <c r="A1094" s="328"/>
      <c r="B1094" t="s">
        <v>552</v>
      </c>
      <c r="C1094" s="131" t="s">
        <v>278</v>
      </c>
      <c r="D1094" s="269" t="s">
        <v>775</v>
      </c>
      <c r="E1094" s="269"/>
      <c r="F1094" s="247">
        <f>H1094/$A$3</f>
        <v>1.2810344827586206</v>
      </c>
      <c r="G1094" s="155">
        <v>32.3</v>
      </c>
      <c r="H1094" s="262">
        <f>ROUND(G1094*1.15,2)</f>
        <v>37.15</v>
      </c>
      <c r="I1094" s="263">
        <f>ROUND(H1094*1.1,2)</f>
        <v>40.87</v>
      </c>
      <c r="J1094" s="210"/>
      <c r="K1094" s="282">
        <f aca="true" t="shared" si="132" ref="K1094:K1163">J1094*I1094</f>
        <v>0</v>
      </c>
      <c r="M1094" s="133"/>
    </row>
    <row r="1095" spans="1:13" ht="15">
      <c r="A1095" s="328"/>
      <c r="B1095" t="s">
        <v>1122</v>
      </c>
      <c r="C1095" s="131" t="s">
        <v>279</v>
      </c>
      <c r="D1095" s="269" t="s">
        <v>775</v>
      </c>
      <c r="E1095" s="269"/>
      <c r="F1095" s="247">
        <f aca="true" t="shared" si="133" ref="F1095:F1125">H1095/$A$3</f>
        <v>1.3858620689655172</v>
      </c>
      <c r="G1095" s="155">
        <v>34.95</v>
      </c>
      <c r="H1095" s="262">
        <f aca="true" t="shared" si="134" ref="H1095:H1126">ROUND(G1095*1.15,2)</f>
        <v>40.19</v>
      </c>
      <c r="I1095" s="263">
        <f aca="true" t="shared" si="135" ref="I1095:I1125">ROUND(H1095*1.1,2)</f>
        <v>44.21</v>
      </c>
      <c r="J1095" s="210"/>
      <c r="K1095" s="282">
        <f t="shared" si="132"/>
        <v>0</v>
      </c>
      <c r="M1095" s="133"/>
    </row>
    <row r="1096" spans="1:13" ht="15">
      <c r="A1096" s="328"/>
      <c r="B1096" t="s">
        <v>592</v>
      </c>
      <c r="C1096" s="131" t="s">
        <v>280</v>
      </c>
      <c r="D1096" s="269" t="s">
        <v>775</v>
      </c>
      <c r="E1096" s="269"/>
      <c r="F1096" s="247">
        <f t="shared" si="133"/>
        <v>1.2389655172413794</v>
      </c>
      <c r="G1096" s="155">
        <v>31.24</v>
      </c>
      <c r="H1096" s="262">
        <f t="shared" si="134"/>
        <v>35.93</v>
      </c>
      <c r="I1096" s="263">
        <f t="shared" si="135"/>
        <v>39.52</v>
      </c>
      <c r="J1096" s="210"/>
      <c r="K1096" s="282">
        <f t="shared" si="132"/>
        <v>0</v>
      </c>
      <c r="M1096" s="133"/>
    </row>
    <row r="1097" spans="1:13" ht="15">
      <c r="A1097" s="328"/>
      <c r="B1097" t="s">
        <v>1123</v>
      </c>
      <c r="C1097" s="131" t="s">
        <v>281</v>
      </c>
      <c r="D1097" s="269" t="s">
        <v>775</v>
      </c>
      <c r="E1097" s="269"/>
      <c r="F1097" s="247">
        <f t="shared" si="133"/>
        <v>1.3451724137931034</v>
      </c>
      <c r="G1097" s="155">
        <v>33.92</v>
      </c>
      <c r="H1097" s="262">
        <f t="shared" si="134"/>
        <v>39.01</v>
      </c>
      <c r="I1097" s="263">
        <f t="shared" si="135"/>
        <v>42.91</v>
      </c>
      <c r="J1097" s="210"/>
      <c r="K1097" s="282">
        <f t="shared" si="132"/>
        <v>0</v>
      </c>
      <c r="M1097" s="133"/>
    </row>
    <row r="1098" spans="1:13" ht="15">
      <c r="A1098" s="328"/>
      <c r="B1098" t="s">
        <v>1124</v>
      </c>
      <c r="C1098" s="131" t="s">
        <v>282</v>
      </c>
      <c r="D1098" s="269" t="s">
        <v>775</v>
      </c>
      <c r="E1098" s="269"/>
      <c r="F1098" s="247">
        <f t="shared" si="133"/>
        <v>1.4517241379310346</v>
      </c>
      <c r="G1098" s="155">
        <v>36.61</v>
      </c>
      <c r="H1098" s="262">
        <f t="shared" si="134"/>
        <v>42.1</v>
      </c>
      <c r="I1098" s="263">
        <f t="shared" si="135"/>
        <v>46.31</v>
      </c>
      <c r="J1098" s="210"/>
      <c r="K1098" s="282">
        <f t="shared" si="132"/>
        <v>0</v>
      </c>
      <c r="M1098" s="133"/>
    </row>
    <row r="1099" spans="1:13" ht="15">
      <c r="A1099" s="328"/>
      <c r="B1099" t="s">
        <v>1125</v>
      </c>
      <c r="C1099" s="131" t="s">
        <v>283</v>
      </c>
      <c r="D1099" s="269" t="s">
        <v>775</v>
      </c>
      <c r="E1099" s="269"/>
      <c r="F1099" s="247">
        <f t="shared" si="133"/>
        <v>1.5579310344827586</v>
      </c>
      <c r="G1099" s="155">
        <v>39.29</v>
      </c>
      <c r="H1099" s="262">
        <f t="shared" si="134"/>
        <v>45.18</v>
      </c>
      <c r="I1099" s="263">
        <f t="shared" si="135"/>
        <v>49.7</v>
      </c>
      <c r="J1099" s="210"/>
      <c r="K1099" s="282">
        <f t="shared" si="132"/>
        <v>0</v>
      </c>
      <c r="M1099" s="133"/>
    </row>
    <row r="1100" spans="1:13" ht="15">
      <c r="A1100" s="328"/>
      <c r="B1100" t="s">
        <v>1126</v>
      </c>
      <c r="C1100" s="131" t="s">
        <v>284</v>
      </c>
      <c r="D1100" s="269" t="s">
        <v>775</v>
      </c>
      <c r="E1100" s="269"/>
      <c r="F1100" s="247">
        <f t="shared" si="133"/>
        <v>1.6644827586206898</v>
      </c>
      <c r="G1100" s="155">
        <v>41.97</v>
      </c>
      <c r="H1100" s="262">
        <f t="shared" si="134"/>
        <v>48.27</v>
      </c>
      <c r="I1100" s="263">
        <f t="shared" si="135"/>
        <v>53.1</v>
      </c>
      <c r="J1100" s="210"/>
      <c r="K1100" s="282">
        <f t="shared" si="132"/>
        <v>0</v>
      </c>
      <c r="M1100" s="133"/>
    </row>
    <row r="1101" spans="1:13" ht="15">
      <c r="A1101" s="328"/>
      <c r="B1101" t="s">
        <v>1329</v>
      </c>
      <c r="C1101" s="131" t="s">
        <v>285</v>
      </c>
      <c r="D1101" s="269" t="s">
        <v>775</v>
      </c>
      <c r="E1101" s="269"/>
      <c r="F1101" s="247">
        <f t="shared" si="133"/>
        <v>1.3672413793103448</v>
      </c>
      <c r="G1101" s="155">
        <v>34.48</v>
      </c>
      <c r="H1101" s="262">
        <f t="shared" si="134"/>
        <v>39.65</v>
      </c>
      <c r="I1101" s="263">
        <f t="shared" si="135"/>
        <v>43.62</v>
      </c>
      <c r="J1101" s="210"/>
      <c r="K1101" s="282">
        <f t="shared" si="132"/>
        <v>0</v>
      </c>
      <c r="M1101" s="133"/>
    </row>
    <row r="1102" spans="1:13" ht="15">
      <c r="A1102" s="328"/>
      <c r="B1102" t="s">
        <v>1127</v>
      </c>
      <c r="C1102" s="131" t="s">
        <v>286</v>
      </c>
      <c r="D1102" s="269" t="s">
        <v>775</v>
      </c>
      <c r="E1102" s="269"/>
      <c r="F1102" s="247">
        <f t="shared" si="133"/>
        <v>1.4775862068965517</v>
      </c>
      <c r="G1102" s="155">
        <v>37.26</v>
      </c>
      <c r="H1102" s="262">
        <f t="shared" si="134"/>
        <v>42.85</v>
      </c>
      <c r="I1102" s="263">
        <f t="shared" si="135"/>
        <v>47.14</v>
      </c>
      <c r="J1102" s="210"/>
      <c r="K1102" s="282">
        <f t="shared" si="132"/>
        <v>0</v>
      </c>
      <c r="M1102" s="133"/>
    </row>
    <row r="1103" spans="1:13" ht="15.75" customHeight="1">
      <c r="A1103" s="328"/>
      <c r="B1103" t="s">
        <v>1128</v>
      </c>
      <c r="C1103" s="131" t="s">
        <v>287</v>
      </c>
      <c r="D1103" s="269" t="s">
        <v>775</v>
      </c>
      <c r="E1103" s="269"/>
      <c r="F1103" s="247">
        <f t="shared" si="133"/>
        <v>1.4558620689655173</v>
      </c>
      <c r="G1103" s="155">
        <v>36.71</v>
      </c>
      <c r="H1103" s="262">
        <f t="shared" si="134"/>
        <v>42.22</v>
      </c>
      <c r="I1103" s="263">
        <f t="shared" si="135"/>
        <v>46.44</v>
      </c>
      <c r="J1103" s="210"/>
      <c r="K1103" s="282">
        <f t="shared" si="132"/>
        <v>0</v>
      </c>
      <c r="M1103" s="133"/>
    </row>
    <row r="1104" spans="1:13" ht="15.75" customHeight="1">
      <c r="A1104" s="328"/>
      <c r="B1104" t="s">
        <v>1129</v>
      </c>
      <c r="C1104" s="131" t="s">
        <v>288</v>
      </c>
      <c r="D1104" s="269" t="s">
        <v>775</v>
      </c>
      <c r="E1104" s="269"/>
      <c r="F1104" s="247">
        <f t="shared" si="133"/>
        <v>1.5686206896551724</v>
      </c>
      <c r="G1104" s="155">
        <v>39.56</v>
      </c>
      <c r="H1104" s="262">
        <f t="shared" si="134"/>
        <v>45.49</v>
      </c>
      <c r="I1104" s="263">
        <f t="shared" si="135"/>
        <v>50.04</v>
      </c>
      <c r="J1104" s="210"/>
      <c r="K1104" s="282">
        <f t="shared" si="132"/>
        <v>0</v>
      </c>
      <c r="M1104" s="133"/>
    </row>
    <row r="1105" spans="1:13" ht="15">
      <c r="A1105" s="328"/>
      <c r="B1105" t="s">
        <v>1130</v>
      </c>
      <c r="C1105" s="131" t="s">
        <v>289</v>
      </c>
      <c r="D1105" s="269" t="s">
        <v>775</v>
      </c>
      <c r="E1105" s="269"/>
      <c r="F1105" s="247">
        <f t="shared" si="133"/>
        <v>1.7944827586206897</v>
      </c>
      <c r="G1105" s="155">
        <v>45.25</v>
      </c>
      <c r="H1105" s="262">
        <f t="shared" si="134"/>
        <v>52.04</v>
      </c>
      <c r="I1105" s="263">
        <f t="shared" si="135"/>
        <v>57.24</v>
      </c>
      <c r="J1105" s="210"/>
      <c r="K1105" s="282">
        <f t="shared" si="132"/>
        <v>0</v>
      </c>
      <c r="M1105" s="133"/>
    </row>
    <row r="1106" spans="1:13" ht="15">
      <c r="A1106" s="328"/>
      <c r="B1106" t="s">
        <v>1131</v>
      </c>
      <c r="C1106" s="131" t="s">
        <v>290</v>
      </c>
      <c r="D1106" s="269" t="s">
        <v>775</v>
      </c>
      <c r="E1106" s="269"/>
      <c r="F1106" s="247">
        <f t="shared" si="133"/>
        <v>2.02</v>
      </c>
      <c r="G1106" s="155">
        <v>50.94</v>
      </c>
      <c r="H1106" s="262">
        <f t="shared" si="134"/>
        <v>58.58</v>
      </c>
      <c r="I1106" s="263">
        <f t="shared" si="135"/>
        <v>64.44</v>
      </c>
      <c r="J1106" s="210"/>
      <c r="K1106" s="282">
        <f t="shared" si="132"/>
        <v>0</v>
      </c>
      <c r="M1106" s="133"/>
    </row>
    <row r="1107" spans="1:13" ht="15">
      <c r="A1107" s="328"/>
      <c r="B1107" t="s">
        <v>843</v>
      </c>
      <c r="C1107" s="131" t="s">
        <v>1609</v>
      </c>
      <c r="D1107" s="269" t="s">
        <v>775</v>
      </c>
      <c r="E1107" s="269"/>
      <c r="F1107" s="247">
        <f t="shared" si="133"/>
        <v>1.5258620689655173</v>
      </c>
      <c r="G1107" s="155">
        <v>38.48</v>
      </c>
      <c r="H1107" s="262">
        <f t="shared" si="134"/>
        <v>44.25</v>
      </c>
      <c r="I1107" s="263">
        <f t="shared" si="135"/>
        <v>48.68</v>
      </c>
      <c r="J1107" s="210"/>
      <c r="K1107" s="282">
        <f t="shared" si="132"/>
        <v>0</v>
      </c>
      <c r="M1107" s="133"/>
    </row>
    <row r="1108" spans="1:13" ht="15">
      <c r="A1108" s="328"/>
      <c r="B1108" t="s">
        <v>844</v>
      </c>
      <c r="C1108" s="131" t="s">
        <v>1610</v>
      </c>
      <c r="D1108" s="269" t="s">
        <v>775</v>
      </c>
      <c r="E1108" s="269"/>
      <c r="F1108" s="247">
        <f t="shared" si="133"/>
        <v>1.9024137931034484</v>
      </c>
      <c r="G1108" s="155">
        <v>47.97</v>
      </c>
      <c r="H1108" s="262">
        <f t="shared" si="134"/>
        <v>55.17</v>
      </c>
      <c r="I1108" s="263">
        <f t="shared" si="135"/>
        <v>60.69</v>
      </c>
      <c r="J1108" s="210"/>
      <c r="K1108" s="282">
        <f t="shared" si="132"/>
        <v>0</v>
      </c>
      <c r="M1108" s="133"/>
    </row>
    <row r="1109" spans="1:13" ht="15">
      <c r="A1109" s="328"/>
      <c r="B1109" t="s">
        <v>1132</v>
      </c>
      <c r="C1109" s="131" t="s">
        <v>291</v>
      </c>
      <c r="D1109" s="269" t="s">
        <v>775</v>
      </c>
      <c r="E1109" s="269"/>
      <c r="F1109" s="247">
        <f t="shared" si="133"/>
        <v>1.5920689655172415</v>
      </c>
      <c r="G1109" s="155">
        <v>40.15</v>
      </c>
      <c r="H1109" s="262">
        <f t="shared" si="134"/>
        <v>46.17</v>
      </c>
      <c r="I1109" s="263">
        <f t="shared" si="135"/>
        <v>50.79</v>
      </c>
      <c r="J1109" s="210"/>
      <c r="K1109" s="282">
        <f t="shared" si="132"/>
        <v>0</v>
      </c>
      <c r="M1109" s="133"/>
    </row>
    <row r="1110" spans="1:13" ht="15">
      <c r="A1110" s="328"/>
      <c r="B1110" t="s">
        <v>1133</v>
      </c>
      <c r="C1110" s="131" t="s">
        <v>423</v>
      </c>
      <c r="D1110" s="269" t="s">
        <v>775</v>
      </c>
      <c r="E1110" s="269"/>
      <c r="F1110" s="247">
        <f t="shared" si="133"/>
        <v>1.7320689655172412</v>
      </c>
      <c r="G1110" s="155">
        <v>43.68</v>
      </c>
      <c r="H1110" s="262">
        <f t="shared" si="134"/>
        <v>50.23</v>
      </c>
      <c r="I1110" s="263">
        <f t="shared" si="135"/>
        <v>55.25</v>
      </c>
      <c r="J1110" s="210"/>
      <c r="K1110" s="282">
        <f t="shared" si="132"/>
        <v>0</v>
      </c>
      <c r="M1110" s="133"/>
    </row>
    <row r="1111" spans="1:13" ht="14.25" customHeight="1">
      <c r="A1111" s="328"/>
      <c r="B1111" t="s">
        <v>1134</v>
      </c>
      <c r="C1111" s="131" t="s">
        <v>251</v>
      </c>
      <c r="D1111" s="269" t="s">
        <v>775</v>
      </c>
      <c r="E1111" s="269"/>
      <c r="F1111" s="247">
        <f t="shared" si="133"/>
        <v>1.6858620689655173</v>
      </c>
      <c r="G1111" s="155">
        <v>42.51</v>
      </c>
      <c r="H1111" s="262">
        <f t="shared" si="134"/>
        <v>48.89</v>
      </c>
      <c r="I1111" s="263">
        <f t="shared" si="135"/>
        <v>53.78</v>
      </c>
      <c r="J1111" s="210"/>
      <c r="K1111" s="282">
        <f t="shared" si="132"/>
        <v>0</v>
      </c>
      <c r="M1111" s="133"/>
    </row>
    <row r="1112" spans="1:11" ht="15">
      <c r="A1112" s="328"/>
      <c r="B1112" t="s">
        <v>593</v>
      </c>
      <c r="C1112" s="131" t="s">
        <v>253</v>
      </c>
      <c r="D1112" s="269" t="s">
        <v>775</v>
      </c>
      <c r="E1112" s="269"/>
      <c r="F1112" s="247">
        <f t="shared" si="133"/>
        <v>1.9241379310344826</v>
      </c>
      <c r="G1112" s="155">
        <v>48.52</v>
      </c>
      <c r="H1112" s="262">
        <f t="shared" si="134"/>
        <v>55.8</v>
      </c>
      <c r="I1112" s="263">
        <f t="shared" si="135"/>
        <v>61.38</v>
      </c>
      <c r="J1112" s="210"/>
      <c r="K1112" s="282">
        <f t="shared" si="132"/>
        <v>0</v>
      </c>
    </row>
    <row r="1113" spans="1:11" ht="15">
      <c r="A1113" s="328"/>
      <c r="B1113" t="s">
        <v>1135</v>
      </c>
      <c r="C1113" s="131" t="s">
        <v>292</v>
      </c>
      <c r="D1113" s="269" t="s">
        <v>775</v>
      </c>
      <c r="E1113" s="269"/>
      <c r="F1113" s="247">
        <f t="shared" si="133"/>
        <v>2.162758620689655</v>
      </c>
      <c r="G1113" s="155">
        <v>54.54</v>
      </c>
      <c r="H1113" s="262">
        <f t="shared" si="134"/>
        <v>62.72</v>
      </c>
      <c r="I1113" s="263">
        <f t="shared" si="135"/>
        <v>68.99</v>
      </c>
      <c r="J1113" s="210"/>
      <c r="K1113" s="282">
        <f t="shared" si="132"/>
        <v>0</v>
      </c>
    </row>
    <row r="1114" spans="1:11" ht="15">
      <c r="A1114" s="328"/>
      <c r="B1114" t="s">
        <v>1136</v>
      </c>
      <c r="C1114" s="131" t="s">
        <v>293</v>
      </c>
      <c r="D1114" s="269" t="s">
        <v>775</v>
      </c>
      <c r="E1114" s="269"/>
      <c r="F1114" s="247">
        <f t="shared" si="133"/>
        <v>1.9282758620689655</v>
      </c>
      <c r="G1114" s="155">
        <v>48.63</v>
      </c>
      <c r="H1114" s="262">
        <f t="shared" si="134"/>
        <v>55.92</v>
      </c>
      <c r="I1114" s="263">
        <f t="shared" si="135"/>
        <v>61.51</v>
      </c>
      <c r="J1114" s="210"/>
      <c r="K1114" s="282">
        <f t="shared" si="132"/>
        <v>0</v>
      </c>
    </row>
    <row r="1115" spans="1:11" ht="15">
      <c r="A1115" s="328"/>
      <c r="B1115" t="s">
        <v>1137</v>
      </c>
      <c r="C1115" s="131" t="s">
        <v>294</v>
      </c>
      <c r="D1115" s="269" t="s">
        <v>775</v>
      </c>
      <c r="E1115" s="269"/>
      <c r="F1115" s="247">
        <f t="shared" si="133"/>
        <v>2.3055172413793104</v>
      </c>
      <c r="G1115" s="155">
        <v>58.14</v>
      </c>
      <c r="H1115" s="262">
        <f t="shared" si="134"/>
        <v>66.86</v>
      </c>
      <c r="I1115" s="263">
        <f t="shared" si="135"/>
        <v>73.55</v>
      </c>
      <c r="J1115" s="210"/>
      <c r="K1115" s="282">
        <f t="shared" si="132"/>
        <v>0</v>
      </c>
    </row>
    <row r="1116" spans="1:11" ht="15">
      <c r="A1116" s="328"/>
      <c r="B1116" t="s">
        <v>1138</v>
      </c>
      <c r="C1116" s="131" t="s">
        <v>295</v>
      </c>
      <c r="D1116" s="269" t="s">
        <v>775</v>
      </c>
      <c r="E1116" s="269"/>
      <c r="F1116" s="247">
        <f t="shared" si="133"/>
        <v>2.183793103448276</v>
      </c>
      <c r="G1116" s="155">
        <v>55.07</v>
      </c>
      <c r="H1116" s="262">
        <f t="shared" si="134"/>
        <v>63.33</v>
      </c>
      <c r="I1116" s="263">
        <f t="shared" si="135"/>
        <v>69.66</v>
      </c>
      <c r="J1116" s="210"/>
      <c r="K1116" s="282">
        <f t="shared" si="132"/>
        <v>0</v>
      </c>
    </row>
    <row r="1117" spans="1:11" ht="15">
      <c r="A1117" s="328"/>
      <c r="B1117" t="s">
        <v>1139</v>
      </c>
      <c r="C1117" s="131" t="s">
        <v>271</v>
      </c>
      <c r="D1117" s="269" t="s">
        <v>775</v>
      </c>
      <c r="E1117" s="269"/>
      <c r="F1117" s="247">
        <f t="shared" si="133"/>
        <v>2.4482758620689653</v>
      </c>
      <c r="G1117" s="34">
        <v>61.74</v>
      </c>
      <c r="H1117" s="262">
        <f t="shared" si="134"/>
        <v>71</v>
      </c>
      <c r="I1117" s="263">
        <f t="shared" si="135"/>
        <v>78.1</v>
      </c>
      <c r="J1117" s="210"/>
      <c r="K1117" s="282">
        <f t="shared" si="132"/>
        <v>0</v>
      </c>
    </row>
    <row r="1118" spans="1:11" ht="15">
      <c r="A1118" s="328"/>
      <c r="B1118" t="s">
        <v>788</v>
      </c>
      <c r="C1118" s="131" t="s">
        <v>455</v>
      </c>
      <c r="D1118" s="269" t="s">
        <v>775</v>
      </c>
      <c r="E1118" s="269"/>
      <c r="F1118" s="247">
        <f t="shared" si="133"/>
        <v>2.4524137931034486</v>
      </c>
      <c r="G1118" s="34">
        <v>61.84</v>
      </c>
      <c r="H1118" s="262">
        <f t="shared" si="134"/>
        <v>71.12</v>
      </c>
      <c r="I1118" s="263">
        <f t="shared" si="135"/>
        <v>78.23</v>
      </c>
      <c r="J1118" s="210"/>
      <c r="K1118" s="282">
        <f t="shared" si="132"/>
        <v>0</v>
      </c>
    </row>
    <row r="1119" spans="1:11" ht="15">
      <c r="A1119" s="328"/>
      <c r="B1119" t="s">
        <v>849</v>
      </c>
      <c r="C1119" s="131" t="s">
        <v>461</v>
      </c>
      <c r="D1119" s="269" t="s">
        <v>775</v>
      </c>
      <c r="E1119" s="269"/>
      <c r="F1119" s="247">
        <f t="shared" si="133"/>
        <v>2.8948275862068966</v>
      </c>
      <c r="G1119" s="34">
        <v>73</v>
      </c>
      <c r="H1119" s="262">
        <f t="shared" si="134"/>
        <v>83.95</v>
      </c>
      <c r="I1119" s="263">
        <f t="shared" si="135"/>
        <v>92.35</v>
      </c>
      <c r="J1119" s="210"/>
      <c r="K1119" s="282">
        <f t="shared" si="132"/>
        <v>0</v>
      </c>
    </row>
    <row r="1120" spans="1:11" ht="15">
      <c r="A1120" s="328"/>
      <c r="B1120" t="s">
        <v>1140</v>
      </c>
      <c r="C1120" s="131" t="s">
        <v>296</v>
      </c>
      <c r="D1120" s="269" t="s">
        <v>775</v>
      </c>
      <c r="E1120" s="269"/>
      <c r="F1120" s="247">
        <f t="shared" si="133"/>
        <v>2.733448275862069</v>
      </c>
      <c r="G1120" s="34">
        <v>68.93</v>
      </c>
      <c r="H1120" s="262">
        <f t="shared" si="134"/>
        <v>79.27</v>
      </c>
      <c r="I1120" s="263">
        <f t="shared" si="135"/>
        <v>87.2</v>
      </c>
      <c r="J1120" s="210"/>
      <c r="K1120" s="282">
        <f t="shared" si="132"/>
        <v>0</v>
      </c>
    </row>
    <row r="1121" spans="1:11" ht="15">
      <c r="A1121" s="328"/>
      <c r="B1121" t="s">
        <v>8</v>
      </c>
      <c r="C1121" s="131" t="s">
        <v>306</v>
      </c>
      <c r="D1121" s="269" t="s">
        <v>775</v>
      </c>
      <c r="E1121" s="269"/>
      <c r="F1121" s="247">
        <f t="shared" si="133"/>
        <v>3.0234482758620693</v>
      </c>
      <c r="G1121" s="34">
        <v>76.24</v>
      </c>
      <c r="H1121" s="262">
        <f t="shared" si="134"/>
        <v>87.68</v>
      </c>
      <c r="I1121" s="263">
        <f t="shared" si="135"/>
        <v>96.45</v>
      </c>
      <c r="J1121" s="210"/>
      <c r="K1121" s="282">
        <f t="shared" si="132"/>
        <v>0</v>
      </c>
    </row>
    <row r="1122" spans="1:11" ht="15">
      <c r="A1122" s="328"/>
      <c r="B1122" t="s">
        <v>772</v>
      </c>
      <c r="C1122" s="131" t="s">
        <v>308</v>
      </c>
      <c r="D1122" s="269" t="s">
        <v>775</v>
      </c>
      <c r="E1122" s="269"/>
      <c r="F1122" s="247">
        <f t="shared" si="133"/>
        <v>3.313103448275862</v>
      </c>
      <c r="G1122" s="34">
        <v>83.55</v>
      </c>
      <c r="H1122" s="262">
        <f t="shared" si="134"/>
        <v>96.08</v>
      </c>
      <c r="I1122" s="263">
        <f t="shared" si="135"/>
        <v>105.69</v>
      </c>
      <c r="J1122" s="210"/>
      <c r="K1122" s="282">
        <f t="shared" si="132"/>
        <v>0</v>
      </c>
    </row>
    <row r="1123" spans="1:11" ht="15">
      <c r="A1123" s="328"/>
      <c r="B1123" t="s">
        <v>845</v>
      </c>
      <c r="C1123" s="131" t="s">
        <v>318</v>
      </c>
      <c r="D1123" s="269" t="s">
        <v>775</v>
      </c>
      <c r="E1123" s="269"/>
      <c r="F1123" s="247">
        <f t="shared" si="133"/>
        <v>3.3341379310344825</v>
      </c>
      <c r="G1123" s="34">
        <v>84.08</v>
      </c>
      <c r="H1123" s="262">
        <f t="shared" si="134"/>
        <v>96.69</v>
      </c>
      <c r="I1123" s="263">
        <f t="shared" si="135"/>
        <v>106.36</v>
      </c>
      <c r="J1123" s="210"/>
      <c r="K1123" s="282">
        <f t="shared" si="132"/>
        <v>0</v>
      </c>
    </row>
    <row r="1124" spans="1:11" ht="15">
      <c r="A1124" s="328"/>
      <c r="B1124" t="s">
        <v>846</v>
      </c>
      <c r="C1124" s="131" t="s">
        <v>321</v>
      </c>
      <c r="D1124" s="269" t="s">
        <v>775</v>
      </c>
      <c r="E1124" s="269"/>
      <c r="F1124" s="247">
        <f t="shared" si="133"/>
        <v>3.9655172413793105</v>
      </c>
      <c r="G1124" s="175">
        <v>100</v>
      </c>
      <c r="H1124" s="262">
        <f t="shared" si="134"/>
        <v>115</v>
      </c>
      <c r="I1124" s="263">
        <v>54.63972609631999</v>
      </c>
      <c r="J1124" s="210"/>
      <c r="K1124" s="282">
        <f t="shared" si="132"/>
        <v>0</v>
      </c>
    </row>
    <row r="1125" spans="1:11" ht="15">
      <c r="A1125" s="328"/>
      <c r="B1125" t="s">
        <v>847</v>
      </c>
      <c r="C1125" s="131" t="s">
        <v>332</v>
      </c>
      <c r="D1125" s="269" t="s">
        <v>775</v>
      </c>
      <c r="E1125" s="269"/>
      <c r="F1125" s="247">
        <f t="shared" si="133"/>
        <v>4.004827586206897</v>
      </c>
      <c r="G1125" s="34">
        <v>100.99</v>
      </c>
      <c r="H1125" s="262">
        <f t="shared" si="134"/>
        <v>116.14</v>
      </c>
      <c r="I1125" s="263">
        <f t="shared" si="135"/>
        <v>127.75</v>
      </c>
      <c r="J1125" s="210"/>
      <c r="K1125" s="282">
        <f t="shared" si="132"/>
        <v>0</v>
      </c>
    </row>
    <row r="1126" spans="1:11" ht="15.75" thickBot="1">
      <c r="A1126" s="328"/>
      <c r="B1126" t="s">
        <v>848</v>
      </c>
      <c r="C1126" s="135" t="s">
        <v>265</v>
      </c>
      <c r="D1126" s="360" t="s">
        <v>775</v>
      </c>
      <c r="E1126" s="360"/>
      <c r="F1126" s="248">
        <f>H1126/A3</f>
        <v>4.6689655172413795</v>
      </c>
      <c r="G1126" s="254">
        <v>117.74</v>
      </c>
      <c r="H1126" s="264">
        <f t="shared" si="134"/>
        <v>135.4</v>
      </c>
      <c r="I1126" s="265">
        <v>61.046044609800006</v>
      </c>
      <c r="J1126" s="210"/>
      <c r="K1126" s="282">
        <f t="shared" si="132"/>
        <v>0</v>
      </c>
    </row>
    <row r="1127" spans="3:13" ht="15.75" thickBot="1">
      <c r="C1127" s="132"/>
      <c r="D1127" s="132"/>
      <c r="E1127" s="132"/>
      <c r="F1127" s="132"/>
      <c r="G1127" s="155"/>
      <c r="H1127" s="262"/>
      <c r="I1127" s="287"/>
      <c r="J1127" s="210"/>
      <c r="K1127" s="282"/>
      <c r="M1127" s="133"/>
    </row>
    <row r="1128" spans="2:13" ht="23.25" customHeight="1" thickBot="1">
      <c r="B1128" s="467" t="s">
        <v>1453</v>
      </c>
      <c r="C1128" s="477" t="s">
        <v>1784</v>
      </c>
      <c r="D1128" s="478"/>
      <c r="E1128" s="478"/>
      <c r="F1128" s="478"/>
      <c r="G1128" s="478"/>
      <c r="H1128" s="478"/>
      <c r="I1128" s="479"/>
      <c r="J1128" s="210"/>
      <c r="K1128" s="282"/>
      <c r="L1128" s="376" t="s">
        <v>15</v>
      </c>
      <c r="M1128" s="133"/>
    </row>
    <row r="1129" spans="2:11" ht="29.25" thickTop="1">
      <c r="B1129" s="467"/>
      <c r="C1129" s="39" t="s">
        <v>1781</v>
      </c>
      <c r="D1129" s="11"/>
      <c r="E1129" s="11"/>
      <c r="F1129" s="348" t="s">
        <v>1702</v>
      </c>
      <c r="G1129" s="238" t="s">
        <v>1615</v>
      </c>
      <c r="H1129" s="239" t="s">
        <v>1616</v>
      </c>
      <c r="I1129" s="240" t="s">
        <v>1618</v>
      </c>
      <c r="J1129" s="210"/>
      <c r="K1129" s="282"/>
    </row>
    <row r="1130" spans="1:11" ht="15">
      <c r="A1130" s="328"/>
      <c r="B1130" t="s">
        <v>1454</v>
      </c>
      <c r="C1130" s="131" t="s">
        <v>278</v>
      </c>
      <c r="D1130" s="269" t="s">
        <v>775</v>
      </c>
      <c r="E1130" s="269"/>
      <c r="F1130" s="247">
        <f>H1130/$A$3</f>
        <v>1.5376620689655172</v>
      </c>
      <c r="G1130" s="34">
        <f>ROUND(G1094*1.17,2)</f>
        <v>37.79</v>
      </c>
      <c r="H1130" s="262">
        <f>G1130*1.18</f>
        <v>44.5922</v>
      </c>
      <c r="I1130" s="263">
        <f>H1130*1.1</f>
        <v>49.05142</v>
      </c>
      <c r="J1130" s="210"/>
      <c r="K1130" s="282">
        <f t="shared" si="132"/>
        <v>0</v>
      </c>
    </row>
    <row r="1131" spans="1:17" ht="14.25" customHeight="1">
      <c r="A1131" s="328"/>
      <c r="B1131" t="s">
        <v>1455</v>
      </c>
      <c r="C1131" s="131" t="s">
        <v>280</v>
      </c>
      <c r="D1131" s="269" t="s">
        <v>775</v>
      </c>
      <c r="E1131" s="269"/>
      <c r="F1131" s="247">
        <f aca="true" t="shared" si="136" ref="F1131:F1150">H1131/$A$3</f>
        <v>1.487206896551724</v>
      </c>
      <c r="G1131" s="34">
        <f aca="true" t="shared" si="137" ref="G1131:G1141">ROUND(G1096*1.17,2)</f>
        <v>36.55</v>
      </c>
      <c r="H1131" s="262">
        <f aca="true" t="shared" si="138" ref="H1131:H1151">G1131*1.18</f>
        <v>43.129</v>
      </c>
      <c r="I1131" s="263">
        <f aca="true" t="shared" si="139" ref="I1131:I1151">H1131*1.1</f>
        <v>47.441900000000004</v>
      </c>
      <c r="J1131" s="210"/>
      <c r="K1131" s="282">
        <f t="shared" si="132"/>
        <v>0</v>
      </c>
      <c r="L1131" s="609" t="s">
        <v>1480</v>
      </c>
      <c r="M1131" s="609"/>
      <c r="N1131" s="609"/>
      <c r="O1131" s="609"/>
      <c r="P1131" s="609"/>
      <c r="Q1131" s="609"/>
    </row>
    <row r="1132" spans="1:17" ht="15">
      <c r="A1132" s="328"/>
      <c r="B1132" t="s">
        <v>1458</v>
      </c>
      <c r="C1132" s="131" t="s">
        <v>281</v>
      </c>
      <c r="D1132" s="269" t="s">
        <v>775</v>
      </c>
      <c r="E1132" s="269"/>
      <c r="F1132" s="247">
        <f t="shared" si="136"/>
        <v>1.6149724137931032</v>
      </c>
      <c r="G1132" s="34">
        <f t="shared" si="137"/>
        <v>39.69</v>
      </c>
      <c r="H1132" s="262">
        <f t="shared" si="138"/>
        <v>46.834199999999996</v>
      </c>
      <c r="I1132" s="263">
        <f t="shared" si="139"/>
        <v>51.51762</v>
      </c>
      <c r="J1132" s="210"/>
      <c r="K1132" s="282">
        <f t="shared" si="132"/>
        <v>0</v>
      </c>
      <c r="L1132" s="609"/>
      <c r="M1132" s="609"/>
      <c r="N1132" s="609"/>
      <c r="O1132" s="609"/>
      <c r="P1132" s="609"/>
      <c r="Q1132" s="609"/>
    </row>
    <row r="1133" spans="1:17" ht="15">
      <c r="A1133" s="328"/>
      <c r="B1133" t="s">
        <v>1459</v>
      </c>
      <c r="C1133" s="131" t="s">
        <v>282</v>
      </c>
      <c r="D1133" s="269" t="s">
        <v>775</v>
      </c>
      <c r="E1133" s="269"/>
      <c r="F1133" s="247">
        <f t="shared" si="136"/>
        <v>1.7427379310344826</v>
      </c>
      <c r="G1133" s="34">
        <f t="shared" si="137"/>
        <v>42.83</v>
      </c>
      <c r="H1133" s="262">
        <f t="shared" si="138"/>
        <v>50.53939999999999</v>
      </c>
      <c r="I1133" s="263">
        <f t="shared" si="139"/>
        <v>55.59334</v>
      </c>
      <c r="J1133" s="210"/>
      <c r="K1133" s="282">
        <f t="shared" si="132"/>
        <v>0</v>
      </c>
      <c r="L1133" s="609"/>
      <c r="M1133" s="609"/>
      <c r="N1133" s="609"/>
      <c r="O1133" s="609"/>
      <c r="P1133" s="609"/>
      <c r="Q1133" s="609"/>
    </row>
    <row r="1134" spans="1:17" ht="15" customHeight="1">
      <c r="A1134" s="328"/>
      <c r="B1134" t="s">
        <v>1462</v>
      </c>
      <c r="C1134" s="131" t="s">
        <v>283</v>
      </c>
      <c r="D1134" s="269" t="s">
        <v>775</v>
      </c>
      <c r="E1134" s="269"/>
      <c r="F1134" s="247">
        <f t="shared" si="136"/>
        <v>1.870503448275862</v>
      </c>
      <c r="G1134" s="34">
        <f t="shared" si="137"/>
        <v>45.97</v>
      </c>
      <c r="H1134" s="262">
        <f t="shared" si="138"/>
        <v>54.2446</v>
      </c>
      <c r="I1134" s="263">
        <f t="shared" si="139"/>
        <v>59.66906</v>
      </c>
      <c r="J1134" s="210"/>
      <c r="K1134" s="282">
        <f t="shared" si="132"/>
        <v>0</v>
      </c>
      <c r="L1134" s="609"/>
      <c r="M1134" s="609"/>
      <c r="N1134" s="609"/>
      <c r="O1134" s="609"/>
      <c r="P1134" s="609"/>
      <c r="Q1134" s="609"/>
    </row>
    <row r="1135" spans="1:17" ht="15">
      <c r="A1135" s="328"/>
      <c r="B1135" t="s">
        <v>1463</v>
      </c>
      <c r="C1135" s="131" t="s">
        <v>284</v>
      </c>
      <c r="D1135" s="269" t="s">
        <v>775</v>
      </c>
      <c r="E1135" s="269"/>
      <c r="F1135" s="247">
        <f t="shared" si="136"/>
        <v>1.997862068965517</v>
      </c>
      <c r="G1135" s="34">
        <f t="shared" si="137"/>
        <v>49.1</v>
      </c>
      <c r="H1135" s="262">
        <f t="shared" si="138"/>
        <v>57.937999999999995</v>
      </c>
      <c r="I1135" s="263">
        <f t="shared" si="139"/>
        <v>63.7318</v>
      </c>
      <c r="J1135" s="210"/>
      <c r="K1135" s="282">
        <f t="shared" si="132"/>
        <v>0</v>
      </c>
      <c r="L1135" s="609"/>
      <c r="M1135" s="609"/>
      <c r="N1135" s="609"/>
      <c r="O1135" s="609"/>
      <c r="P1135" s="609"/>
      <c r="Q1135" s="609"/>
    </row>
    <row r="1136" spans="1:17" ht="15">
      <c r="A1136" s="328"/>
      <c r="B1136" t="s">
        <v>1464</v>
      </c>
      <c r="C1136" s="131" t="s">
        <v>285</v>
      </c>
      <c r="D1136" s="269" t="s">
        <v>775</v>
      </c>
      <c r="E1136" s="269"/>
      <c r="F1136" s="247">
        <f t="shared" si="136"/>
        <v>1.6414206896551724</v>
      </c>
      <c r="G1136" s="34">
        <f t="shared" si="137"/>
        <v>40.34</v>
      </c>
      <c r="H1136" s="262">
        <f t="shared" si="138"/>
        <v>47.6012</v>
      </c>
      <c r="I1136" s="263">
        <f t="shared" si="139"/>
        <v>52.36132</v>
      </c>
      <c r="J1136" s="210"/>
      <c r="K1136" s="282">
        <f t="shared" si="132"/>
        <v>0</v>
      </c>
      <c r="L1136" s="609"/>
      <c r="M1136" s="609"/>
      <c r="N1136" s="609"/>
      <c r="O1136" s="609"/>
      <c r="P1136" s="609"/>
      <c r="Q1136" s="609"/>
    </row>
    <row r="1137" spans="1:17" ht="15">
      <c r="A1137" s="328"/>
      <c r="B1137" t="s">
        <v>1465</v>
      </c>
      <c r="C1137" s="131" t="s">
        <v>286</v>
      </c>
      <c r="D1137" s="269" t="s">
        <v>775</v>
      </c>
      <c r="E1137" s="269"/>
      <c r="F1137" s="247">
        <f t="shared" si="136"/>
        <v>1.7736620689655171</v>
      </c>
      <c r="G1137" s="34">
        <f t="shared" si="137"/>
        <v>43.59</v>
      </c>
      <c r="H1137" s="262">
        <f t="shared" si="138"/>
        <v>51.4362</v>
      </c>
      <c r="I1137" s="263">
        <f t="shared" si="139"/>
        <v>56.579820000000005</v>
      </c>
      <c r="J1137" s="210"/>
      <c r="K1137" s="282">
        <f t="shared" si="132"/>
        <v>0</v>
      </c>
      <c r="L1137" s="609"/>
      <c r="M1137" s="609"/>
      <c r="N1137" s="609"/>
      <c r="O1137" s="609"/>
      <c r="P1137" s="609"/>
      <c r="Q1137" s="609"/>
    </row>
    <row r="1138" spans="1:17" ht="15">
      <c r="A1138" s="328"/>
      <c r="B1138" t="s">
        <v>1466</v>
      </c>
      <c r="C1138" s="131" t="s">
        <v>287</v>
      </c>
      <c r="D1138" s="269" t="s">
        <v>775</v>
      </c>
      <c r="E1138" s="269"/>
      <c r="F1138" s="247">
        <f t="shared" si="136"/>
        <v>1.7476206896551723</v>
      </c>
      <c r="G1138" s="34">
        <f t="shared" si="137"/>
        <v>42.95</v>
      </c>
      <c r="H1138" s="262">
        <f t="shared" si="138"/>
        <v>50.681</v>
      </c>
      <c r="I1138" s="263">
        <f t="shared" si="139"/>
        <v>55.7491</v>
      </c>
      <c r="J1138" s="210"/>
      <c r="K1138" s="282">
        <f t="shared" si="132"/>
        <v>0</v>
      </c>
      <c r="L1138" s="609"/>
      <c r="M1138" s="609"/>
      <c r="N1138" s="609"/>
      <c r="O1138" s="609"/>
      <c r="P1138" s="609"/>
      <c r="Q1138" s="609"/>
    </row>
    <row r="1139" spans="1:17" ht="15">
      <c r="A1139" s="328"/>
      <c r="B1139" t="s">
        <v>1467</v>
      </c>
      <c r="C1139" s="131" t="s">
        <v>288</v>
      </c>
      <c r="D1139" s="269" t="s">
        <v>775</v>
      </c>
      <c r="E1139" s="269"/>
      <c r="F1139" s="247">
        <f t="shared" si="136"/>
        <v>1.8835241379310346</v>
      </c>
      <c r="G1139" s="34">
        <f t="shared" si="137"/>
        <v>46.29</v>
      </c>
      <c r="H1139" s="262">
        <f t="shared" si="138"/>
        <v>54.6222</v>
      </c>
      <c r="I1139" s="263">
        <f t="shared" si="139"/>
        <v>60.08442</v>
      </c>
      <c r="J1139" s="210"/>
      <c r="K1139" s="282">
        <f t="shared" si="132"/>
        <v>0</v>
      </c>
      <c r="L1139" s="609"/>
      <c r="M1139" s="609"/>
      <c r="N1139" s="609"/>
      <c r="O1139" s="609"/>
      <c r="P1139" s="609"/>
      <c r="Q1139" s="609"/>
    </row>
    <row r="1140" spans="1:17" ht="15">
      <c r="A1140" s="328"/>
      <c r="B1140" t="s">
        <v>1468</v>
      </c>
      <c r="C1140" s="131" t="s">
        <v>289</v>
      </c>
      <c r="D1140" s="269" t="s">
        <v>775</v>
      </c>
      <c r="E1140" s="269"/>
      <c r="F1140" s="247">
        <f t="shared" si="136"/>
        <v>2.154110344827586</v>
      </c>
      <c r="G1140" s="34">
        <f t="shared" si="137"/>
        <v>52.94</v>
      </c>
      <c r="H1140" s="262">
        <f t="shared" si="138"/>
        <v>62.469199999999994</v>
      </c>
      <c r="I1140" s="263">
        <f t="shared" si="139"/>
        <v>68.71612</v>
      </c>
      <c r="J1140" s="210"/>
      <c r="K1140" s="282">
        <f t="shared" si="132"/>
        <v>0</v>
      </c>
      <c r="L1140" s="609"/>
      <c r="M1140" s="609"/>
      <c r="N1140" s="609"/>
      <c r="O1140" s="609"/>
      <c r="P1140" s="609"/>
      <c r="Q1140" s="609"/>
    </row>
    <row r="1141" spans="1:17" ht="15">
      <c r="A1141" s="328"/>
      <c r="B1141" t="s">
        <v>1469</v>
      </c>
      <c r="C1141" s="131" t="s">
        <v>290</v>
      </c>
      <c r="D1141" s="269" t="s">
        <v>775</v>
      </c>
      <c r="E1141" s="269"/>
      <c r="F1141" s="247">
        <f t="shared" si="136"/>
        <v>2.425103448275862</v>
      </c>
      <c r="G1141" s="34">
        <f t="shared" si="137"/>
        <v>59.6</v>
      </c>
      <c r="H1141" s="262">
        <f t="shared" si="138"/>
        <v>70.328</v>
      </c>
      <c r="I1141" s="263">
        <f t="shared" si="139"/>
        <v>77.36080000000001</v>
      </c>
      <c r="J1141" s="210"/>
      <c r="K1141" s="282">
        <f t="shared" si="132"/>
        <v>0</v>
      </c>
      <c r="L1141" s="609"/>
      <c r="M1141" s="609"/>
      <c r="N1141" s="609"/>
      <c r="O1141" s="609"/>
      <c r="P1141" s="609"/>
      <c r="Q1141" s="609"/>
    </row>
    <row r="1142" spans="1:17" ht="15">
      <c r="A1142" s="328"/>
      <c r="B1142" t="s">
        <v>1470</v>
      </c>
      <c r="C1142" s="131" t="s">
        <v>291</v>
      </c>
      <c r="D1142" s="269" t="s">
        <v>775</v>
      </c>
      <c r="E1142" s="269"/>
      <c r="F1142" s="247">
        <f t="shared" si="136"/>
        <v>1.9115999999999997</v>
      </c>
      <c r="G1142" s="34">
        <f aca="true" t="shared" si="140" ref="G1142:G1150">ROUND(G1109*1.17,2)</f>
        <v>46.98</v>
      </c>
      <c r="H1142" s="262">
        <f t="shared" si="138"/>
        <v>55.43639999999999</v>
      </c>
      <c r="I1142" s="263">
        <f t="shared" si="139"/>
        <v>60.980039999999995</v>
      </c>
      <c r="J1142" s="210"/>
      <c r="K1142" s="282">
        <f t="shared" si="132"/>
        <v>0</v>
      </c>
      <c r="L1142" s="609"/>
      <c r="M1142" s="609"/>
      <c r="N1142" s="609"/>
      <c r="O1142" s="609"/>
      <c r="P1142" s="609"/>
      <c r="Q1142" s="609"/>
    </row>
    <row r="1143" spans="1:17" ht="15">
      <c r="A1143" s="328"/>
      <c r="B1143" t="s">
        <v>1471</v>
      </c>
      <c r="C1143" s="131" t="s">
        <v>423</v>
      </c>
      <c r="D1143" s="269" t="s">
        <v>775</v>
      </c>
      <c r="E1143" s="269"/>
      <c r="F1143" s="247">
        <f t="shared" si="136"/>
        <v>2.079648275862069</v>
      </c>
      <c r="G1143" s="34">
        <f t="shared" si="140"/>
        <v>51.11</v>
      </c>
      <c r="H1143" s="262">
        <f t="shared" si="138"/>
        <v>60.309799999999996</v>
      </c>
      <c r="I1143" s="263">
        <f t="shared" si="139"/>
        <v>66.34078</v>
      </c>
      <c r="J1143" s="210"/>
      <c r="K1143" s="282">
        <f t="shared" si="132"/>
        <v>0</v>
      </c>
      <c r="L1143" s="609"/>
      <c r="M1143" s="609"/>
      <c r="N1143" s="609"/>
      <c r="O1143" s="609"/>
      <c r="P1143" s="609"/>
      <c r="Q1143" s="609"/>
    </row>
    <row r="1144" spans="1:17" ht="15" customHeight="1">
      <c r="A1144" s="328"/>
      <c r="B1144" t="s">
        <v>1472</v>
      </c>
      <c r="C1144" s="131" t="s">
        <v>251</v>
      </c>
      <c r="D1144" s="269" t="s">
        <v>775</v>
      </c>
      <c r="E1144" s="269"/>
      <c r="F1144" s="247">
        <f t="shared" si="136"/>
        <v>2.023903448275862</v>
      </c>
      <c r="G1144" s="34">
        <f t="shared" si="140"/>
        <v>49.74</v>
      </c>
      <c r="H1144" s="262">
        <f t="shared" si="138"/>
        <v>58.6932</v>
      </c>
      <c r="I1144" s="263">
        <f t="shared" si="139"/>
        <v>64.56252</v>
      </c>
      <c r="J1144" s="210"/>
      <c r="K1144" s="282">
        <f t="shared" si="132"/>
        <v>0</v>
      </c>
      <c r="L1144" s="609"/>
      <c r="M1144" s="609"/>
      <c r="N1144" s="609"/>
      <c r="O1144" s="609"/>
      <c r="P1144" s="609"/>
      <c r="Q1144" s="609"/>
    </row>
    <row r="1145" spans="1:17" ht="15">
      <c r="A1145" s="328"/>
      <c r="B1145" t="s">
        <v>1473</v>
      </c>
      <c r="C1145" s="131" t="s">
        <v>253</v>
      </c>
      <c r="D1145" s="269" t="s">
        <v>775</v>
      </c>
      <c r="E1145" s="269"/>
      <c r="F1145" s="247">
        <f t="shared" si="136"/>
        <v>2.3099517241379313</v>
      </c>
      <c r="G1145" s="34">
        <f t="shared" si="140"/>
        <v>56.77</v>
      </c>
      <c r="H1145" s="262">
        <f t="shared" si="138"/>
        <v>66.9886</v>
      </c>
      <c r="I1145" s="263">
        <f t="shared" si="139"/>
        <v>73.68746000000002</v>
      </c>
      <c r="J1145" s="210"/>
      <c r="K1145" s="282">
        <f t="shared" si="132"/>
        <v>0</v>
      </c>
      <c r="L1145" s="609"/>
      <c r="M1145" s="609"/>
      <c r="N1145" s="609"/>
      <c r="O1145" s="609"/>
      <c r="P1145" s="609"/>
      <c r="Q1145" s="609"/>
    </row>
    <row r="1146" spans="1:17" ht="15">
      <c r="A1146" s="328"/>
      <c r="B1146" t="s">
        <v>1474</v>
      </c>
      <c r="C1146" s="131" t="s">
        <v>292</v>
      </c>
      <c r="D1146" s="269" t="s">
        <v>775</v>
      </c>
      <c r="E1146" s="269"/>
      <c r="F1146" s="247">
        <f t="shared" si="136"/>
        <v>2.596406896551724</v>
      </c>
      <c r="G1146" s="34">
        <f t="shared" si="140"/>
        <v>63.81</v>
      </c>
      <c r="H1146" s="262">
        <f t="shared" si="138"/>
        <v>75.2958</v>
      </c>
      <c r="I1146" s="263">
        <f t="shared" si="139"/>
        <v>82.82538000000001</v>
      </c>
      <c r="J1146" s="210"/>
      <c r="K1146" s="282">
        <f t="shared" si="132"/>
        <v>0</v>
      </c>
      <c r="L1146" s="609"/>
      <c r="M1146" s="609"/>
      <c r="N1146" s="609"/>
      <c r="O1146" s="609"/>
      <c r="P1146" s="609"/>
      <c r="Q1146" s="609"/>
    </row>
    <row r="1147" spans="1:17" ht="15">
      <c r="A1147" s="328"/>
      <c r="B1147" t="s">
        <v>1475</v>
      </c>
      <c r="C1147" s="131" t="s">
        <v>293</v>
      </c>
      <c r="D1147" s="269" t="s">
        <v>775</v>
      </c>
      <c r="E1147" s="269"/>
      <c r="F1147" s="247">
        <f t="shared" si="136"/>
        <v>2.315241379310345</v>
      </c>
      <c r="G1147" s="34">
        <f t="shared" si="140"/>
        <v>56.9</v>
      </c>
      <c r="H1147" s="262">
        <f t="shared" si="138"/>
        <v>67.142</v>
      </c>
      <c r="I1147" s="263">
        <f t="shared" si="139"/>
        <v>73.8562</v>
      </c>
      <c r="J1147" s="210"/>
      <c r="K1147" s="282">
        <f t="shared" si="132"/>
        <v>0</v>
      </c>
      <c r="L1147" s="609"/>
      <c r="M1147" s="609"/>
      <c r="N1147" s="609"/>
      <c r="O1147" s="609"/>
      <c r="P1147" s="609"/>
      <c r="Q1147" s="609"/>
    </row>
    <row r="1148" spans="1:17" ht="15">
      <c r="A1148" s="328"/>
      <c r="B1148" t="s">
        <v>1476</v>
      </c>
      <c r="C1148" s="131" t="s">
        <v>294</v>
      </c>
      <c r="D1148" s="269" t="s">
        <v>775</v>
      </c>
      <c r="E1148" s="269"/>
      <c r="F1148" s="247">
        <f t="shared" si="136"/>
        <v>2.767710344827586</v>
      </c>
      <c r="G1148" s="34">
        <f t="shared" si="140"/>
        <v>68.02</v>
      </c>
      <c r="H1148" s="262">
        <f t="shared" si="138"/>
        <v>80.2636</v>
      </c>
      <c r="I1148" s="263">
        <f t="shared" si="139"/>
        <v>88.28996000000001</v>
      </c>
      <c r="J1148" s="210"/>
      <c r="K1148" s="282">
        <f t="shared" si="132"/>
        <v>0</v>
      </c>
      <c r="L1148" s="609"/>
      <c r="M1148" s="609"/>
      <c r="N1148" s="609"/>
      <c r="O1148" s="609"/>
      <c r="P1148" s="609"/>
      <c r="Q1148" s="609"/>
    </row>
    <row r="1149" spans="1:17" ht="15">
      <c r="A1149" s="328"/>
      <c r="B1149" t="s">
        <v>1477</v>
      </c>
      <c r="C1149" s="131" t="s">
        <v>295</v>
      </c>
      <c r="D1149" s="269" t="s">
        <v>775</v>
      </c>
      <c r="E1149" s="269"/>
      <c r="F1149" s="247">
        <f t="shared" si="136"/>
        <v>2.621634482758621</v>
      </c>
      <c r="G1149" s="34">
        <f t="shared" si="140"/>
        <v>64.43</v>
      </c>
      <c r="H1149" s="262">
        <f t="shared" si="138"/>
        <v>76.0274</v>
      </c>
      <c r="I1149" s="263">
        <f t="shared" si="139"/>
        <v>83.63014000000001</v>
      </c>
      <c r="J1149" s="210"/>
      <c r="K1149" s="282">
        <f t="shared" si="132"/>
        <v>0</v>
      </c>
      <c r="L1149" s="609"/>
      <c r="M1149" s="609"/>
      <c r="N1149" s="609"/>
      <c r="O1149" s="609"/>
      <c r="P1149" s="609"/>
      <c r="Q1149" s="609"/>
    </row>
    <row r="1150" spans="1:17" ht="15">
      <c r="A1150" s="328"/>
      <c r="B1150" t="s">
        <v>1478</v>
      </c>
      <c r="C1150" s="131" t="s">
        <v>271</v>
      </c>
      <c r="D1150" s="269" t="s">
        <v>775</v>
      </c>
      <c r="E1150" s="269"/>
      <c r="F1150" s="247">
        <f t="shared" si="136"/>
        <v>2.939420689655172</v>
      </c>
      <c r="G1150" s="34">
        <f t="shared" si="140"/>
        <v>72.24</v>
      </c>
      <c r="H1150" s="262">
        <f t="shared" si="138"/>
        <v>85.24319999999999</v>
      </c>
      <c r="I1150" s="263">
        <f t="shared" si="139"/>
        <v>93.76751999999999</v>
      </c>
      <c r="J1150" s="210"/>
      <c r="K1150" s="282">
        <f t="shared" si="132"/>
        <v>0</v>
      </c>
      <c r="L1150" s="609"/>
      <c r="M1150" s="609"/>
      <c r="N1150" s="609"/>
      <c r="O1150" s="609"/>
      <c r="P1150" s="609"/>
      <c r="Q1150" s="609"/>
    </row>
    <row r="1151" spans="1:17" ht="15.75" thickBot="1">
      <c r="A1151" s="328"/>
      <c r="B1151" t="s">
        <v>1479</v>
      </c>
      <c r="C1151" s="135" t="s">
        <v>296</v>
      </c>
      <c r="D1151" s="360" t="s">
        <v>775</v>
      </c>
      <c r="E1151" s="360"/>
      <c r="F1151" s="248">
        <f>H1151/A3</f>
        <v>3.2816206896551723</v>
      </c>
      <c r="G1151" s="98">
        <f>ROUND(G1120*1.17,2)</f>
        <v>80.65</v>
      </c>
      <c r="H1151" s="264">
        <f t="shared" si="138"/>
        <v>95.167</v>
      </c>
      <c r="I1151" s="265">
        <f t="shared" si="139"/>
        <v>104.68370000000002</v>
      </c>
      <c r="J1151" s="210"/>
      <c r="K1151" s="282">
        <f t="shared" si="132"/>
        <v>0</v>
      </c>
      <c r="L1151" s="609"/>
      <c r="M1151" s="609"/>
      <c r="N1151" s="609"/>
      <c r="O1151" s="609"/>
      <c r="P1151" s="609"/>
      <c r="Q1151" s="609"/>
    </row>
    <row r="1152" spans="3:12" ht="15.75" thickBot="1">
      <c r="C1152" s="132"/>
      <c r="D1152" s="132"/>
      <c r="E1152" s="132"/>
      <c r="F1152" s="132"/>
      <c r="G1152" s="34"/>
      <c r="H1152" s="134"/>
      <c r="I1152" s="137"/>
      <c r="J1152" s="210"/>
      <c r="K1152" s="282"/>
      <c r="L1152" s="156"/>
    </row>
    <row r="1153" spans="2:12" ht="23.25" customHeight="1" thickBot="1">
      <c r="B1153" s="467" t="s">
        <v>541</v>
      </c>
      <c r="C1153" s="599" t="s">
        <v>48</v>
      </c>
      <c r="D1153" s="600"/>
      <c r="E1153" s="600"/>
      <c r="F1153" s="600"/>
      <c r="G1153" s="600"/>
      <c r="H1153" s="600"/>
      <c r="I1153" s="601"/>
      <c r="J1153" s="210"/>
      <c r="K1153" s="282"/>
      <c r="L1153" s="376" t="s">
        <v>12</v>
      </c>
    </row>
    <row r="1154" spans="2:12" ht="15.75" thickTop="1">
      <c r="B1154" s="467"/>
      <c r="C1154" s="138" t="s">
        <v>1782</v>
      </c>
      <c r="D1154" s="139" t="s">
        <v>297</v>
      </c>
      <c r="E1154" s="139"/>
      <c r="F1154" s="139"/>
      <c r="G1154" s="140"/>
      <c r="H1154" s="140"/>
      <c r="I1154" s="141"/>
      <c r="J1154" s="210"/>
      <c r="K1154" s="282"/>
      <c r="L1154" s="156"/>
    </row>
    <row r="1155" spans="1:12" ht="15">
      <c r="A1155" s="328"/>
      <c r="B1155" t="s">
        <v>1299</v>
      </c>
      <c r="C1155" s="131" t="s">
        <v>278</v>
      </c>
      <c r="D1155" s="132" t="s">
        <v>1283</v>
      </c>
      <c r="E1155" s="132"/>
      <c r="F1155" s="247">
        <f>H1155/$A$3</f>
        <v>1.4062068965517243</v>
      </c>
      <c r="G1155" s="260">
        <v>33.98</v>
      </c>
      <c r="H1155" s="159">
        <f>ROUND(G1155*1.2,2)</f>
        <v>40.78</v>
      </c>
      <c r="I1155" s="160">
        <f>H1155*1.1</f>
        <v>44.858000000000004</v>
      </c>
      <c r="J1155" s="210"/>
      <c r="K1155" s="282">
        <f t="shared" si="132"/>
        <v>0</v>
      </c>
      <c r="L1155" s="156"/>
    </row>
    <row r="1156" spans="1:11" ht="15">
      <c r="A1156" s="328"/>
      <c r="B1156" t="s">
        <v>550</v>
      </c>
      <c r="C1156" s="131" t="s">
        <v>280</v>
      </c>
      <c r="D1156" s="132" t="s">
        <v>298</v>
      </c>
      <c r="E1156" s="132"/>
      <c r="F1156" s="247">
        <f aca="true" t="shared" si="141" ref="F1156:F1163">H1156/$A$3</f>
        <v>1.3379310344827586</v>
      </c>
      <c r="G1156" s="260">
        <v>32.33</v>
      </c>
      <c r="H1156" s="159">
        <f aca="true" t="shared" si="142" ref="H1156:H1164">ROUND(G1156*1.2,2)</f>
        <v>38.8</v>
      </c>
      <c r="I1156" s="160">
        <f aca="true" t="shared" si="143" ref="I1156:I1164">H1156*1.1</f>
        <v>42.68</v>
      </c>
      <c r="J1156" s="210"/>
      <c r="K1156" s="282">
        <f t="shared" si="132"/>
        <v>0</v>
      </c>
    </row>
    <row r="1157" spans="1:11" ht="15" customHeight="1">
      <c r="A1157" s="328"/>
      <c r="B1157" t="s">
        <v>1300</v>
      </c>
      <c r="C1157" s="131" t="s">
        <v>281</v>
      </c>
      <c r="D1157" s="132" t="s">
        <v>1279</v>
      </c>
      <c r="E1157" s="132"/>
      <c r="F1157" s="247">
        <f t="shared" si="141"/>
        <v>1.52</v>
      </c>
      <c r="G1157" s="260">
        <v>36.73</v>
      </c>
      <c r="H1157" s="159">
        <f t="shared" si="142"/>
        <v>44.08</v>
      </c>
      <c r="I1157" s="160">
        <f t="shared" si="143"/>
        <v>48.488</v>
      </c>
      <c r="J1157" s="210"/>
      <c r="K1157" s="282">
        <f t="shared" si="132"/>
        <v>0</v>
      </c>
    </row>
    <row r="1158" spans="1:11" ht="15">
      <c r="A1158" s="328"/>
      <c r="B1158" t="s">
        <v>1301</v>
      </c>
      <c r="C1158" s="131" t="s">
        <v>286</v>
      </c>
      <c r="D1158" s="132" t="s">
        <v>1284</v>
      </c>
      <c r="E1158" s="132"/>
      <c r="F1158" s="247">
        <f t="shared" si="141"/>
        <v>1.776896551724138</v>
      </c>
      <c r="G1158" s="260">
        <v>42.94</v>
      </c>
      <c r="H1158" s="159">
        <f t="shared" si="142"/>
        <v>51.53</v>
      </c>
      <c r="I1158" s="160">
        <f t="shared" si="143"/>
        <v>56.68300000000001</v>
      </c>
      <c r="J1158" s="210"/>
      <c r="K1158" s="282">
        <f t="shared" si="132"/>
        <v>0</v>
      </c>
    </row>
    <row r="1159" spans="1:11" ht="15">
      <c r="A1159" s="328"/>
      <c r="B1159" t="s">
        <v>1141</v>
      </c>
      <c r="C1159" s="131" t="s">
        <v>287</v>
      </c>
      <c r="D1159" s="132" t="s">
        <v>299</v>
      </c>
      <c r="E1159" s="132"/>
      <c r="F1159" s="247">
        <f t="shared" si="141"/>
        <v>1.7413793103448276</v>
      </c>
      <c r="G1159" s="260">
        <v>42.08</v>
      </c>
      <c r="H1159" s="159">
        <f t="shared" si="142"/>
        <v>50.5</v>
      </c>
      <c r="I1159" s="160">
        <f t="shared" si="143"/>
        <v>55.550000000000004</v>
      </c>
      <c r="J1159" s="210"/>
      <c r="K1159" s="282">
        <f t="shared" si="132"/>
        <v>0</v>
      </c>
    </row>
    <row r="1160" spans="1:11" ht="15">
      <c r="A1160" s="328"/>
      <c r="B1160" t="s">
        <v>1481</v>
      </c>
      <c r="C1160" s="131" t="s">
        <v>288</v>
      </c>
      <c r="D1160" s="132" t="s">
        <v>415</v>
      </c>
      <c r="E1160" s="132"/>
      <c r="F1160" s="247">
        <f t="shared" si="141"/>
        <v>1.9648275862068965</v>
      </c>
      <c r="G1160" s="260">
        <v>47.48</v>
      </c>
      <c r="H1160" s="159">
        <f t="shared" si="142"/>
        <v>56.98</v>
      </c>
      <c r="I1160" s="160">
        <f t="shared" si="143"/>
        <v>62.678000000000004</v>
      </c>
      <c r="J1160" s="210"/>
      <c r="K1160" s="282">
        <f t="shared" si="132"/>
        <v>0</v>
      </c>
    </row>
    <row r="1161" spans="1:11" ht="15">
      <c r="A1161" s="328"/>
      <c r="B1161" t="s">
        <v>1142</v>
      </c>
      <c r="C1161" s="131" t="s">
        <v>251</v>
      </c>
      <c r="D1161" s="132" t="s">
        <v>300</v>
      </c>
      <c r="E1161" s="132"/>
      <c r="F1161" s="247">
        <f t="shared" si="141"/>
        <v>2.2275862068965515</v>
      </c>
      <c r="G1161" s="260">
        <v>53.83</v>
      </c>
      <c r="H1161" s="159">
        <f t="shared" si="142"/>
        <v>64.6</v>
      </c>
      <c r="I1161" s="160">
        <f t="shared" si="143"/>
        <v>71.06</v>
      </c>
      <c r="J1161" s="210"/>
      <c r="K1161" s="282">
        <f t="shared" si="132"/>
        <v>0</v>
      </c>
    </row>
    <row r="1162" spans="1:11" ht="15">
      <c r="A1162" s="328"/>
      <c r="B1162" t="s">
        <v>1143</v>
      </c>
      <c r="C1162" s="131" t="s">
        <v>253</v>
      </c>
      <c r="D1162" s="132" t="s">
        <v>301</v>
      </c>
      <c r="E1162" s="132"/>
      <c r="F1162" s="247">
        <f t="shared" si="141"/>
        <v>2.756551724137931</v>
      </c>
      <c r="G1162" s="260">
        <v>66.62</v>
      </c>
      <c r="H1162" s="159">
        <f t="shared" si="142"/>
        <v>79.94</v>
      </c>
      <c r="I1162" s="160">
        <f t="shared" si="143"/>
        <v>87.934</v>
      </c>
      <c r="J1162" s="210"/>
      <c r="K1162" s="282">
        <f t="shared" si="132"/>
        <v>0</v>
      </c>
    </row>
    <row r="1163" spans="1:11" ht="15" customHeight="1">
      <c r="A1163" s="328"/>
      <c r="B1163" t="s">
        <v>1144</v>
      </c>
      <c r="C1163" s="131" t="s">
        <v>295</v>
      </c>
      <c r="D1163" s="132" t="s">
        <v>302</v>
      </c>
      <c r="E1163" s="132"/>
      <c r="F1163" s="247">
        <f t="shared" si="141"/>
        <v>3.447241379310345</v>
      </c>
      <c r="G1163" s="260">
        <v>83.31</v>
      </c>
      <c r="H1163" s="159">
        <f t="shared" si="142"/>
        <v>99.97</v>
      </c>
      <c r="I1163" s="160">
        <f t="shared" si="143"/>
        <v>109.96700000000001</v>
      </c>
      <c r="J1163" s="210"/>
      <c r="K1163" s="282">
        <f t="shared" si="132"/>
        <v>0</v>
      </c>
    </row>
    <row r="1164" spans="1:11" ht="15.75" thickBot="1">
      <c r="A1164" s="328"/>
      <c r="B1164" t="s">
        <v>1145</v>
      </c>
      <c r="C1164" s="135" t="s">
        <v>271</v>
      </c>
      <c r="D1164" s="136" t="s">
        <v>303</v>
      </c>
      <c r="E1164" s="136"/>
      <c r="F1164" s="248">
        <f>H1164/A3</f>
        <v>4.143793103448276</v>
      </c>
      <c r="G1164" s="261">
        <v>100.14</v>
      </c>
      <c r="H1164" s="162">
        <f t="shared" si="142"/>
        <v>120.17</v>
      </c>
      <c r="I1164" s="163">
        <f t="shared" si="143"/>
        <v>132.187</v>
      </c>
      <c r="J1164" s="210"/>
      <c r="K1164" s="282">
        <f aca="true" t="shared" si="144" ref="K1164:K1227">J1164*I1164</f>
        <v>0</v>
      </c>
    </row>
    <row r="1165" spans="3:11" ht="15.75" thickBot="1">
      <c r="C1165" s="42"/>
      <c r="D1165" s="42"/>
      <c r="E1165" s="42"/>
      <c r="F1165" s="42"/>
      <c r="G1165" s="6"/>
      <c r="H1165" s="52"/>
      <c r="I1165" s="8"/>
      <c r="J1165" s="210"/>
      <c r="K1165" s="282"/>
    </row>
    <row r="1166" spans="2:12" ht="23.25" customHeight="1" thickBot="1">
      <c r="B1166" s="467" t="s">
        <v>541</v>
      </c>
      <c r="C1166" s="477" t="s">
        <v>1278</v>
      </c>
      <c r="D1166" s="478"/>
      <c r="E1166" s="478"/>
      <c r="F1166" s="478"/>
      <c r="G1166" s="478"/>
      <c r="H1166" s="478"/>
      <c r="I1166" s="479"/>
      <c r="J1166" s="210"/>
      <c r="K1166" s="282"/>
      <c r="L1166" s="376" t="s">
        <v>1113</v>
      </c>
    </row>
    <row r="1167" spans="2:11" ht="15.75" thickTop="1">
      <c r="B1167" s="467"/>
      <c r="C1167" s="138" t="s">
        <v>1782</v>
      </c>
      <c r="D1167" s="53" t="s">
        <v>297</v>
      </c>
      <c r="E1167" s="53"/>
      <c r="F1167" s="53"/>
      <c r="G1167" s="2"/>
      <c r="H1167" s="2"/>
      <c r="I1167" s="1"/>
      <c r="J1167" s="210"/>
      <c r="K1167" s="282"/>
    </row>
    <row r="1168" spans="1:11" ht="15">
      <c r="A1168" s="328"/>
      <c r="B1168" t="s">
        <v>1280</v>
      </c>
      <c r="C1168" s="78" t="s">
        <v>281</v>
      </c>
      <c r="D1168" s="76" t="s">
        <v>1279</v>
      </c>
      <c r="E1168" s="76"/>
      <c r="F1168" s="247">
        <f>H1168/A3</f>
        <v>2.9244827586206896</v>
      </c>
      <c r="G1168" s="175">
        <v>73.75</v>
      </c>
      <c r="H1168" s="176">
        <f>ROUND(G1168*1.15,2)</f>
        <v>84.81</v>
      </c>
      <c r="I1168" s="177">
        <f>H1168*1.1</f>
        <v>93.29100000000001</v>
      </c>
      <c r="J1168" s="210"/>
      <c r="K1168" s="282">
        <f t="shared" si="144"/>
        <v>0</v>
      </c>
    </row>
    <row r="1169" spans="1:11" ht="15">
      <c r="A1169" s="328"/>
      <c r="B1169" t="s">
        <v>1281</v>
      </c>
      <c r="C1169" s="78" t="s">
        <v>288</v>
      </c>
      <c r="D1169" s="76" t="s">
        <v>415</v>
      </c>
      <c r="E1169" s="76"/>
      <c r="F1169" s="247">
        <f>H1169/A3</f>
        <v>3.547241379310345</v>
      </c>
      <c r="G1169" s="175">
        <v>89.45</v>
      </c>
      <c r="H1169" s="176">
        <f>ROUND(G1169*1.15,2)</f>
        <v>102.87</v>
      </c>
      <c r="I1169" s="177">
        <f>H1169*1.1</f>
        <v>113.15700000000001</v>
      </c>
      <c r="J1169" s="210"/>
      <c r="K1169" s="282">
        <f t="shared" si="144"/>
        <v>0</v>
      </c>
    </row>
    <row r="1170" spans="1:11" ht="15.75" thickBot="1">
      <c r="A1170" s="328"/>
      <c r="B1170" t="s">
        <v>1282</v>
      </c>
      <c r="C1170" s="41" t="s">
        <v>253</v>
      </c>
      <c r="D1170" s="51" t="s">
        <v>301</v>
      </c>
      <c r="E1170" s="51"/>
      <c r="F1170" s="248">
        <f>H1170/A3</f>
        <v>4.6162068965517244</v>
      </c>
      <c r="G1170" s="178">
        <v>116.41</v>
      </c>
      <c r="H1170" s="179">
        <f>ROUND(G1170*1.15,2)</f>
        <v>133.87</v>
      </c>
      <c r="I1170" s="180">
        <f>H1170*1.1</f>
        <v>147.257</v>
      </c>
      <c r="J1170" s="210"/>
      <c r="K1170" s="282">
        <f t="shared" si="144"/>
        <v>0</v>
      </c>
    </row>
    <row r="1171" spans="10:11" ht="15.75" thickBot="1">
      <c r="J1171" s="210"/>
      <c r="K1171" s="282"/>
    </row>
    <row r="1172" spans="2:12" ht="23.25" customHeight="1" thickBot="1">
      <c r="B1172" s="467" t="s">
        <v>549</v>
      </c>
      <c r="C1172" s="477" t="s">
        <v>49</v>
      </c>
      <c r="D1172" s="478"/>
      <c r="E1172" s="478"/>
      <c r="F1172" s="478"/>
      <c r="G1172" s="478"/>
      <c r="H1172" s="478"/>
      <c r="I1172" s="479"/>
      <c r="J1172" s="210"/>
      <c r="K1172" s="282"/>
      <c r="L1172" s="376" t="s">
        <v>21</v>
      </c>
    </row>
    <row r="1173" spans="2:11" ht="15.75" thickTop="1">
      <c r="B1173" s="467"/>
      <c r="C1173" s="39" t="s">
        <v>1781</v>
      </c>
      <c r="D1173" s="82" t="s">
        <v>297</v>
      </c>
      <c r="E1173" s="82"/>
      <c r="F1173" s="82"/>
      <c r="G1173" s="80"/>
      <c r="H1173" s="81"/>
      <c r="I1173" s="25"/>
      <c r="J1173" s="210"/>
      <c r="K1173" s="282"/>
    </row>
    <row r="1174" spans="1:11" ht="15">
      <c r="A1174" s="328"/>
      <c r="B1174" t="s">
        <v>542</v>
      </c>
      <c r="C1174" s="78" t="s">
        <v>280</v>
      </c>
      <c r="D1174" s="76" t="s">
        <v>299</v>
      </c>
      <c r="E1174" s="76"/>
      <c r="F1174" s="247">
        <f>H1174/$A$3</f>
        <v>1.7162758620689655</v>
      </c>
      <c r="G1174" s="6">
        <v>43.28</v>
      </c>
      <c r="H1174" s="52">
        <f>G1174*1.15</f>
        <v>49.772</v>
      </c>
      <c r="I1174" s="25">
        <f>H1174*1.1</f>
        <v>54.7492</v>
      </c>
      <c r="J1174" s="210"/>
      <c r="K1174" s="282">
        <f t="shared" si="144"/>
        <v>0</v>
      </c>
    </row>
    <row r="1175" spans="1:11" ht="14.25" customHeight="1">
      <c r="A1175" s="328"/>
      <c r="B1175" t="s">
        <v>543</v>
      </c>
      <c r="C1175" s="78" t="s">
        <v>281</v>
      </c>
      <c r="D1175" s="76" t="s">
        <v>415</v>
      </c>
      <c r="E1175" s="76"/>
      <c r="F1175" s="247">
        <f aca="true" t="shared" si="145" ref="F1175:F1198">H1175/$A$3</f>
        <v>1.828103448275862</v>
      </c>
      <c r="G1175" s="6">
        <v>46.1</v>
      </c>
      <c r="H1175" s="52">
        <f aca="true" t="shared" si="146" ref="H1175:H1199">G1175*1.15</f>
        <v>53.015</v>
      </c>
      <c r="I1175" s="25">
        <f aca="true" t="shared" si="147" ref="I1175:I1199">H1175*1.1</f>
        <v>58.316500000000005</v>
      </c>
      <c r="J1175" s="210"/>
      <c r="K1175" s="282">
        <f t="shared" si="144"/>
        <v>0</v>
      </c>
    </row>
    <row r="1176" spans="1:11" ht="15">
      <c r="A1176" s="328"/>
      <c r="B1176" t="s">
        <v>544</v>
      </c>
      <c r="C1176" s="78" t="s">
        <v>282</v>
      </c>
      <c r="D1176" s="76" t="s">
        <v>416</v>
      </c>
      <c r="E1176" s="76"/>
      <c r="F1176" s="247">
        <f t="shared" si="145"/>
        <v>1.9383448275862067</v>
      </c>
      <c r="G1176" s="6">
        <v>48.88</v>
      </c>
      <c r="H1176" s="52">
        <f t="shared" si="146"/>
        <v>56.211999999999996</v>
      </c>
      <c r="I1176" s="25">
        <f t="shared" si="147"/>
        <v>61.8332</v>
      </c>
      <c r="J1176" s="210"/>
      <c r="K1176" s="282">
        <f t="shared" si="144"/>
        <v>0</v>
      </c>
    </row>
    <row r="1177" spans="1:11" ht="15">
      <c r="A1177" s="328"/>
      <c r="B1177" t="s">
        <v>603</v>
      </c>
      <c r="C1177" s="78" t="s">
        <v>285</v>
      </c>
      <c r="D1177" s="76" t="s">
        <v>417</v>
      </c>
      <c r="E1177" s="76"/>
      <c r="F1177" s="247">
        <f t="shared" si="145"/>
        <v>1.8499137931034482</v>
      </c>
      <c r="G1177" s="6">
        <v>46.65</v>
      </c>
      <c r="H1177" s="52">
        <f t="shared" si="146"/>
        <v>53.647499999999994</v>
      </c>
      <c r="I1177" s="25">
        <f t="shared" si="147"/>
        <v>59.012249999999995</v>
      </c>
      <c r="J1177" s="210"/>
      <c r="K1177" s="282">
        <f t="shared" si="144"/>
        <v>0</v>
      </c>
    </row>
    <row r="1178" spans="1:11" ht="15">
      <c r="A1178" s="328"/>
      <c r="B1178" t="s">
        <v>605</v>
      </c>
      <c r="C1178" s="78" t="s">
        <v>286</v>
      </c>
      <c r="D1178" s="76" t="s">
        <v>418</v>
      </c>
      <c r="E1178" s="76"/>
      <c r="F1178" s="247">
        <f t="shared" si="145"/>
        <v>1.9617413793103446</v>
      </c>
      <c r="G1178" s="6">
        <v>49.47</v>
      </c>
      <c r="H1178" s="52">
        <f t="shared" si="146"/>
        <v>56.890499999999996</v>
      </c>
      <c r="I1178" s="25">
        <f t="shared" si="147"/>
        <v>62.57955</v>
      </c>
      <c r="J1178" s="210"/>
      <c r="K1178" s="282">
        <f t="shared" si="144"/>
        <v>0</v>
      </c>
    </row>
    <row r="1179" spans="1:18" ht="14.25" customHeight="1">
      <c r="A1179" s="328"/>
      <c r="B1179" t="s">
        <v>545</v>
      </c>
      <c r="C1179" s="78" t="s">
        <v>287</v>
      </c>
      <c r="D1179" s="76" t="s">
        <v>300</v>
      </c>
      <c r="E1179" s="76"/>
      <c r="F1179" s="247">
        <f t="shared" si="145"/>
        <v>1.9407241379310343</v>
      </c>
      <c r="G1179" s="6">
        <v>48.94</v>
      </c>
      <c r="H1179" s="52">
        <f t="shared" si="146"/>
        <v>56.28099999999999</v>
      </c>
      <c r="I1179" s="25">
        <f t="shared" si="147"/>
        <v>61.909099999999995</v>
      </c>
      <c r="J1179" s="210"/>
      <c r="K1179" s="282">
        <f t="shared" si="144"/>
        <v>0</v>
      </c>
      <c r="L1179" s="611" t="s">
        <v>1874</v>
      </c>
      <c r="M1179" s="611"/>
      <c r="N1179" s="611"/>
      <c r="O1179" s="611"/>
      <c r="P1179" s="611"/>
      <c r="Q1179" s="611"/>
      <c r="R1179" s="611"/>
    </row>
    <row r="1180" spans="1:18" ht="15">
      <c r="A1180" s="328"/>
      <c r="B1180" t="s">
        <v>546</v>
      </c>
      <c r="C1180" s="78" t="s">
        <v>288</v>
      </c>
      <c r="D1180" s="76" t="s">
        <v>419</v>
      </c>
      <c r="E1180" s="76"/>
      <c r="F1180" s="247">
        <f t="shared" si="145"/>
        <v>2.0541379310344827</v>
      </c>
      <c r="G1180" s="6">
        <v>51.8</v>
      </c>
      <c r="H1180" s="52">
        <f t="shared" si="146"/>
        <v>59.56999999999999</v>
      </c>
      <c r="I1180" s="25">
        <f t="shared" si="147"/>
        <v>65.527</v>
      </c>
      <c r="J1180" s="210"/>
      <c r="K1180" s="282">
        <f t="shared" si="144"/>
        <v>0</v>
      </c>
      <c r="L1180" s="611"/>
      <c r="M1180" s="611"/>
      <c r="N1180" s="611"/>
      <c r="O1180" s="611"/>
      <c r="P1180" s="611"/>
      <c r="Q1180" s="611"/>
      <c r="R1180" s="611"/>
    </row>
    <row r="1181" spans="1:18" ht="15">
      <c r="A1181" s="328"/>
      <c r="B1181" t="s">
        <v>547</v>
      </c>
      <c r="C1181" s="78" t="s">
        <v>420</v>
      </c>
      <c r="D1181" s="76" t="s">
        <v>301</v>
      </c>
      <c r="E1181" s="76"/>
      <c r="F1181" s="247">
        <f t="shared" si="145"/>
        <v>2.1687413793103447</v>
      </c>
      <c r="G1181" s="6">
        <v>54.69</v>
      </c>
      <c r="H1181" s="52">
        <f t="shared" si="146"/>
        <v>62.893499999999996</v>
      </c>
      <c r="I1181" s="25">
        <f t="shared" si="147"/>
        <v>69.18285</v>
      </c>
      <c r="J1181" s="210"/>
      <c r="K1181" s="282">
        <f t="shared" si="144"/>
        <v>0</v>
      </c>
      <c r="L1181" s="611"/>
      <c r="M1181" s="611"/>
      <c r="N1181" s="611"/>
      <c r="O1181" s="611"/>
      <c r="P1181" s="611"/>
      <c r="Q1181" s="611"/>
      <c r="R1181" s="611"/>
    </row>
    <row r="1182" spans="1:18" ht="15">
      <c r="A1182" s="328"/>
      <c r="B1182" t="s">
        <v>548</v>
      </c>
      <c r="C1182" s="78" t="s">
        <v>289</v>
      </c>
      <c r="D1182" s="76" t="s">
        <v>421</v>
      </c>
      <c r="E1182" s="76"/>
      <c r="F1182" s="247">
        <f t="shared" si="145"/>
        <v>2.2817586206896547</v>
      </c>
      <c r="G1182" s="6">
        <v>57.54</v>
      </c>
      <c r="H1182" s="52">
        <f t="shared" si="146"/>
        <v>66.17099999999999</v>
      </c>
      <c r="I1182" s="25">
        <f t="shared" si="147"/>
        <v>72.7881</v>
      </c>
      <c r="J1182" s="210"/>
      <c r="K1182" s="282">
        <f t="shared" si="144"/>
        <v>0</v>
      </c>
      <c r="L1182" s="611"/>
      <c r="M1182" s="611"/>
      <c r="N1182" s="611"/>
      <c r="O1182" s="611"/>
      <c r="P1182" s="611"/>
      <c r="Q1182" s="611"/>
      <c r="R1182" s="611"/>
    </row>
    <row r="1183" spans="1:18" ht="15">
      <c r="A1183" s="328"/>
      <c r="B1183" t="s">
        <v>612</v>
      </c>
      <c r="C1183" s="78" t="s">
        <v>291</v>
      </c>
      <c r="D1183" s="76" t="s">
        <v>422</v>
      </c>
      <c r="E1183" s="76"/>
      <c r="F1183" s="247">
        <f t="shared" si="145"/>
        <v>2.0759482758620686</v>
      </c>
      <c r="G1183" s="6">
        <v>52.35</v>
      </c>
      <c r="H1183" s="52">
        <f t="shared" si="146"/>
        <v>60.20249999999999</v>
      </c>
      <c r="I1183" s="25">
        <f t="shared" si="147"/>
        <v>66.22275</v>
      </c>
      <c r="J1183" s="210"/>
      <c r="K1183" s="282">
        <f t="shared" si="144"/>
        <v>0</v>
      </c>
      <c r="L1183" s="611"/>
      <c r="M1183" s="611"/>
      <c r="N1183" s="611"/>
      <c r="O1183" s="611"/>
      <c r="P1183" s="611"/>
      <c r="Q1183" s="611"/>
      <c r="R1183" s="611"/>
    </row>
    <row r="1184" spans="1:18" ht="15">
      <c r="A1184" s="328"/>
      <c r="B1184" t="s">
        <v>613</v>
      </c>
      <c r="C1184" s="78" t="s">
        <v>423</v>
      </c>
      <c r="D1184" s="76" t="s">
        <v>424</v>
      </c>
      <c r="E1184" s="76"/>
      <c r="F1184" s="247">
        <f t="shared" si="145"/>
        <v>2.2159310344827587</v>
      </c>
      <c r="G1184" s="6">
        <v>55.88</v>
      </c>
      <c r="H1184" s="52">
        <f t="shared" si="146"/>
        <v>64.262</v>
      </c>
      <c r="I1184" s="25">
        <f t="shared" si="147"/>
        <v>70.68820000000001</v>
      </c>
      <c r="J1184" s="210"/>
      <c r="K1184" s="282">
        <f t="shared" si="144"/>
        <v>0</v>
      </c>
      <c r="L1184" s="611"/>
      <c r="M1184" s="611"/>
      <c r="N1184" s="611"/>
      <c r="O1184" s="611"/>
      <c r="P1184" s="611"/>
      <c r="Q1184" s="611"/>
      <c r="R1184" s="611"/>
    </row>
    <row r="1185" spans="1:18" ht="15">
      <c r="A1185" s="328"/>
      <c r="B1185" t="s">
        <v>1146</v>
      </c>
      <c r="C1185" s="78" t="s">
        <v>251</v>
      </c>
      <c r="D1185" s="76" t="s">
        <v>425</v>
      </c>
      <c r="E1185" s="76"/>
      <c r="F1185" s="247">
        <f t="shared" si="145"/>
        <v>2.1647758620689657</v>
      </c>
      <c r="G1185" s="6">
        <v>54.59</v>
      </c>
      <c r="H1185" s="52">
        <f t="shared" si="146"/>
        <v>62.7785</v>
      </c>
      <c r="I1185" s="25">
        <f t="shared" si="147"/>
        <v>69.05635000000001</v>
      </c>
      <c r="J1185" s="210"/>
      <c r="K1185" s="282">
        <f t="shared" si="144"/>
        <v>0</v>
      </c>
      <c r="L1185" s="611"/>
      <c r="M1185" s="611"/>
      <c r="N1185" s="611"/>
      <c r="O1185" s="611"/>
      <c r="P1185" s="611"/>
      <c r="Q1185" s="611"/>
      <c r="R1185" s="611"/>
    </row>
    <row r="1186" spans="1:18" ht="15">
      <c r="A1186" s="328"/>
      <c r="B1186" t="s">
        <v>1147</v>
      </c>
      <c r="C1186" s="78" t="s">
        <v>252</v>
      </c>
      <c r="D1186" s="76" t="s">
        <v>426</v>
      </c>
      <c r="E1186" s="76"/>
      <c r="F1186" s="247">
        <f t="shared" si="145"/>
        <v>2.2865172413793102</v>
      </c>
      <c r="G1186" s="6">
        <v>57.66</v>
      </c>
      <c r="H1186" s="52">
        <f t="shared" si="146"/>
        <v>66.309</v>
      </c>
      <c r="I1186" s="25">
        <f t="shared" si="147"/>
        <v>72.93990000000001</v>
      </c>
      <c r="J1186" s="210"/>
      <c r="K1186" s="282">
        <f t="shared" si="144"/>
        <v>0</v>
      </c>
      <c r="L1186" s="424"/>
      <c r="M1186" s="424"/>
      <c r="N1186" s="424"/>
      <c r="O1186" s="424"/>
      <c r="P1186" s="424"/>
      <c r="Q1186" s="424"/>
      <c r="R1186" s="425"/>
    </row>
    <row r="1187" spans="1:18" ht="15">
      <c r="A1187" s="328"/>
      <c r="B1187" t="s">
        <v>1148</v>
      </c>
      <c r="C1187" s="78" t="s">
        <v>253</v>
      </c>
      <c r="D1187" s="76" t="s">
        <v>427</v>
      </c>
      <c r="E1187" s="76"/>
      <c r="F1187" s="247">
        <f t="shared" si="145"/>
        <v>2.4066724137931033</v>
      </c>
      <c r="G1187" s="6">
        <v>60.69</v>
      </c>
      <c r="H1187" s="52">
        <f t="shared" si="146"/>
        <v>69.7935</v>
      </c>
      <c r="I1187" s="25">
        <f t="shared" si="147"/>
        <v>76.77285</v>
      </c>
      <c r="J1187" s="210"/>
      <c r="K1187" s="282">
        <f t="shared" si="144"/>
        <v>0</v>
      </c>
      <c r="L1187" s="425"/>
      <c r="M1187" s="424"/>
      <c r="N1187" s="425"/>
      <c r="O1187" s="425"/>
      <c r="P1187" s="425"/>
      <c r="Q1187" s="425"/>
      <c r="R1187" s="425"/>
    </row>
    <row r="1188" spans="1:18" ht="15">
      <c r="A1188" s="328"/>
      <c r="B1188" t="s">
        <v>1149</v>
      </c>
      <c r="C1188" s="78" t="s">
        <v>428</v>
      </c>
      <c r="D1188" s="76" t="s">
        <v>429</v>
      </c>
      <c r="E1188" s="76"/>
      <c r="F1188" s="247">
        <f t="shared" si="145"/>
        <v>2.518896551724138</v>
      </c>
      <c r="G1188" s="6">
        <v>63.52</v>
      </c>
      <c r="H1188" s="52">
        <f t="shared" si="146"/>
        <v>73.048</v>
      </c>
      <c r="I1188" s="25">
        <f t="shared" si="147"/>
        <v>80.3528</v>
      </c>
      <c r="J1188" s="210"/>
      <c r="K1188" s="282">
        <f t="shared" si="144"/>
        <v>0</v>
      </c>
      <c r="L1188" s="425"/>
      <c r="M1188" s="425"/>
      <c r="N1188" s="425"/>
      <c r="O1188" s="425"/>
      <c r="P1188" s="425"/>
      <c r="Q1188" s="425"/>
      <c r="R1188" s="425"/>
    </row>
    <row r="1189" spans="1:18" ht="15" customHeight="1">
      <c r="A1189" s="328"/>
      <c r="B1189" t="s">
        <v>1150</v>
      </c>
      <c r="C1189" s="78" t="s">
        <v>292</v>
      </c>
      <c r="D1189" s="76" t="s">
        <v>430</v>
      </c>
      <c r="E1189" s="76"/>
      <c r="F1189" s="247">
        <f t="shared" si="145"/>
        <v>2.636672413793103</v>
      </c>
      <c r="G1189" s="6">
        <v>66.49</v>
      </c>
      <c r="H1189" s="52">
        <f t="shared" si="146"/>
        <v>76.46349999999998</v>
      </c>
      <c r="I1189" s="25">
        <f t="shared" si="147"/>
        <v>84.10984999999998</v>
      </c>
      <c r="J1189" s="210"/>
      <c r="K1189" s="282">
        <f t="shared" si="144"/>
        <v>0</v>
      </c>
      <c r="L1189" s="611" t="s">
        <v>1875</v>
      </c>
      <c r="M1189" s="611"/>
      <c r="N1189" s="611"/>
      <c r="O1189" s="611"/>
      <c r="P1189" s="611"/>
      <c r="Q1189" s="611"/>
      <c r="R1189" s="611"/>
    </row>
    <row r="1190" spans="1:18" ht="15">
      <c r="A1190" s="328"/>
      <c r="B1190" t="s">
        <v>1151</v>
      </c>
      <c r="C1190" s="78" t="s">
        <v>431</v>
      </c>
      <c r="D1190" s="76" t="s">
        <v>432</v>
      </c>
      <c r="E1190" s="76"/>
      <c r="F1190" s="247">
        <f t="shared" si="145"/>
        <v>2.752862068965517</v>
      </c>
      <c r="G1190" s="6">
        <v>69.42</v>
      </c>
      <c r="H1190" s="52">
        <f t="shared" si="146"/>
        <v>79.833</v>
      </c>
      <c r="I1190" s="25">
        <f t="shared" si="147"/>
        <v>87.8163</v>
      </c>
      <c r="J1190" s="210"/>
      <c r="K1190" s="282">
        <f t="shared" si="144"/>
        <v>0</v>
      </c>
      <c r="L1190" s="611"/>
      <c r="M1190" s="611"/>
      <c r="N1190" s="611"/>
      <c r="O1190" s="611"/>
      <c r="P1190" s="611"/>
      <c r="Q1190" s="611"/>
      <c r="R1190" s="611"/>
    </row>
    <row r="1191" spans="1:18" ht="15" customHeight="1">
      <c r="A1191" s="328"/>
      <c r="B1191" t="s">
        <v>1152</v>
      </c>
      <c r="C1191" s="78" t="s">
        <v>433</v>
      </c>
      <c r="D1191" s="76" t="s">
        <v>434</v>
      </c>
      <c r="E1191" s="76"/>
      <c r="F1191" s="247">
        <f t="shared" si="145"/>
        <v>2.889275862068965</v>
      </c>
      <c r="G1191" s="6">
        <v>72.86</v>
      </c>
      <c r="H1191" s="52">
        <f t="shared" si="146"/>
        <v>83.78899999999999</v>
      </c>
      <c r="I1191" s="25">
        <f t="shared" si="147"/>
        <v>92.16789999999999</v>
      </c>
      <c r="J1191" s="210"/>
      <c r="K1191" s="282">
        <f t="shared" si="144"/>
        <v>0</v>
      </c>
      <c r="L1191" s="611"/>
      <c r="M1191" s="611"/>
      <c r="N1191" s="611"/>
      <c r="O1191" s="611"/>
      <c r="P1191" s="611"/>
      <c r="Q1191" s="611"/>
      <c r="R1191" s="611"/>
    </row>
    <row r="1192" spans="1:18" ht="15.75" customHeight="1">
      <c r="A1192" s="328"/>
      <c r="B1192" t="s">
        <v>1157</v>
      </c>
      <c r="C1192" s="78" t="s">
        <v>293</v>
      </c>
      <c r="D1192" s="76" t="s">
        <v>302</v>
      </c>
      <c r="E1192" s="76"/>
      <c r="F1192" s="247">
        <f t="shared" si="145"/>
        <v>2.405482758620689</v>
      </c>
      <c r="G1192" s="6">
        <v>60.66</v>
      </c>
      <c r="H1192" s="52">
        <f t="shared" si="146"/>
        <v>69.75899999999999</v>
      </c>
      <c r="I1192" s="25">
        <f t="shared" si="147"/>
        <v>76.7349</v>
      </c>
      <c r="J1192" s="210"/>
      <c r="K1192" s="282">
        <f t="shared" si="144"/>
        <v>0</v>
      </c>
      <c r="L1192" s="611"/>
      <c r="M1192" s="611"/>
      <c r="N1192" s="611"/>
      <c r="O1192" s="611"/>
      <c r="P1192" s="611"/>
      <c r="Q1192" s="611"/>
      <c r="R1192" s="611"/>
    </row>
    <row r="1193" spans="1:18" ht="15">
      <c r="A1193" s="328"/>
      <c r="B1193" t="s">
        <v>1161</v>
      </c>
      <c r="C1193" s="78" t="s">
        <v>349</v>
      </c>
      <c r="D1193" s="76" t="s">
        <v>435</v>
      </c>
      <c r="E1193" s="76"/>
      <c r="F1193" s="247">
        <f t="shared" si="145"/>
        <v>2.5240517241379306</v>
      </c>
      <c r="G1193" s="6">
        <v>63.65</v>
      </c>
      <c r="H1193" s="52">
        <f t="shared" si="146"/>
        <v>73.19749999999999</v>
      </c>
      <c r="I1193" s="25">
        <f t="shared" si="147"/>
        <v>80.51724999999999</v>
      </c>
      <c r="J1193" s="210"/>
      <c r="K1193" s="282">
        <f t="shared" si="144"/>
        <v>0</v>
      </c>
      <c r="L1193" s="611"/>
      <c r="M1193" s="611"/>
      <c r="N1193" s="611"/>
      <c r="O1193" s="611"/>
      <c r="P1193" s="611"/>
      <c r="Q1193" s="611"/>
      <c r="R1193" s="611"/>
    </row>
    <row r="1194" spans="1:11" ht="15">
      <c r="A1194" s="328"/>
      <c r="B1194" t="s">
        <v>1162</v>
      </c>
      <c r="C1194" s="78" t="s">
        <v>350</v>
      </c>
      <c r="D1194" s="76" t="s">
        <v>303</v>
      </c>
      <c r="E1194" s="76"/>
      <c r="F1194" s="247">
        <f t="shared" si="145"/>
        <v>2.644206896551724</v>
      </c>
      <c r="G1194" s="6">
        <v>66.68</v>
      </c>
      <c r="H1194" s="52">
        <f t="shared" si="146"/>
        <v>76.682</v>
      </c>
      <c r="I1194" s="25">
        <f t="shared" si="147"/>
        <v>84.35020000000002</v>
      </c>
      <c r="J1194" s="210"/>
      <c r="K1194" s="282">
        <f t="shared" si="144"/>
        <v>0</v>
      </c>
    </row>
    <row r="1195" spans="1:11" ht="15">
      <c r="A1195" s="328"/>
      <c r="B1195" t="s">
        <v>1163</v>
      </c>
      <c r="C1195" s="78" t="s">
        <v>294</v>
      </c>
      <c r="D1195" s="76" t="s">
        <v>436</v>
      </c>
      <c r="E1195" s="76"/>
      <c r="F1195" s="247">
        <f t="shared" si="145"/>
        <v>2.783793103448276</v>
      </c>
      <c r="G1195" s="6">
        <v>70.2</v>
      </c>
      <c r="H1195" s="52">
        <f t="shared" si="146"/>
        <v>80.73</v>
      </c>
      <c r="I1195" s="25">
        <f t="shared" si="147"/>
        <v>88.80300000000001</v>
      </c>
      <c r="J1195" s="210"/>
      <c r="K1195" s="282">
        <f t="shared" si="144"/>
        <v>0</v>
      </c>
    </row>
    <row r="1196" spans="1:11" ht="15">
      <c r="A1196" s="328"/>
      <c r="B1196" t="s">
        <v>1164</v>
      </c>
      <c r="C1196" s="78" t="s">
        <v>437</v>
      </c>
      <c r="D1196" s="76" t="s">
        <v>438</v>
      </c>
      <c r="E1196" s="76"/>
      <c r="F1196" s="247">
        <f t="shared" si="145"/>
        <v>2.903155172413793</v>
      </c>
      <c r="G1196" s="6">
        <v>73.21</v>
      </c>
      <c r="H1196" s="52">
        <f t="shared" si="146"/>
        <v>84.19149999999999</v>
      </c>
      <c r="I1196" s="25">
        <f t="shared" si="147"/>
        <v>92.61064999999999</v>
      </c>
      <c r="J1196" s="210"/>
      <c r="K1196" s="282">
        <f t="shared" si="144"/>
        <v>0</v>
      </c>
    </row>
    <row r="1197" spans="1:11" ht="15">
      <c r="A1197" s="328"/>
      <c r="B1197" t="s">
        <v>1165</v>
      </c>
      <c r="C1197" s="78" t="s">
        <v>439</v>
      </c>
      <c r="D1197" s="76" t="s">
        <v>440</v>
      </c>
      <c r="E1197" s="76"/>
      <c r="F1197" s="247">
        <f t="shared" si="145"/>
        <v>3.023706896551724</v>
      </c>
      <c r="G1197" s="6">
        <v>76.25</v>
      </c>
      <c r="H1197" s="52">
        <f t="shared" si="146"/>
        <v>87.6875</v>
      </c>
      <c r="I1197" s="25">
        <f t="shared" si="147"/>
        <v>96.45625000000001</v>
      </c>
      <c r="J1197" s="210"/>
      <c r="K1197" s="282">
        <f t="shared" si="144"/>
        <v>0</v>
      </c>
    </row>
    <row r="1198" spans="1:11" ht="15">
      <c r="A1198" s="328"/>
      <c r="B1198" t="s">
        <v>1166</v>
      </c>
      <c r="C1198" s="78" t="s">
        <v>295</v>
      </c>
      <c r="D1198" s="76" t="s">
        <v>441</v>
      </c>
      <c r="E1198" s="76"/>
      <c r="F1198" s="247">
        <f t="shared" si="145"/>
        <v>2.645</v>
      </c>
      <c r="G1198" s="6">
        <v>66.7</v>
      </c>
      <c r="H1198" s="52">
        <f t="shared" si="146"/>
        <v>76.705</v>
      </c>
      <c r="I1198" s="25">
        <f t="shared" si="147"/>
        <v>84.3755</v>
      </c>
      <c r="J1198" s="210"/>
      <c r="K1198" s="282">
        <f t="shared" si="144"/>
        <v>0</v>
      </c>
    </row>
    <row r="1199" spans="1:11" ht="15.75" thickBot="1">
      <c r="A1199" s="328"/>
      <c r="B1199" t="s">
        <v>1167</v>
      </c>
      <c r="C1199" s="79" t="s">
        <v>442</v>
      </c>
      <c r="D1199" s="75" t="s">
        <v>443</v>
      </c>
      <c r="E1199" s="76"/>
      <c r="F1199" s="247">
        <f>H1199/A3</f>
        <v>2.786568965517241</v>
      </c>
      <c r="G1199" s="27">
        <v>70.27</v>
      </c>
      <c r="H1199" s="52">
        <f t="shared" si="146"/>
        <v>80.81049999999999</v>
      </c>
      <c r="I1199" s="29">
        <f t="shared" si="147"/>
        <v>88.89155</v>
      </c>
      <c r="J1199" s="210"/>
      <c r="K1199" s="282">
        <f t="shared" si="144"/>
        <v>0</v>
      </c>
    </row>
    <row r="1200" spans="3:12" ht="23.25" customHeight="1" thickBot="1">
      <c r="C1200" s="477" t="s">
        <v>1482</v>
      </c>
      <c r="D1200" s="478"/>
      <c r="E1200" s="478"/>
      <c r="F1200" s="478"/>
      <c r="G1200" s="478"/>
      <c r="H1200" s="478"/>
      <c r="I1200" s="479"/>
      <c r="J1200" s="210"/>
      <c r="K1200" s="282"/>
      <c r="L1200" s="376" t="s">
        <v>22</v>
      </c>
    </row>
    <row r="1201" spans="3:11" ht="23.25" thickTop="1">
      <c r="C1201" s="77" t="s">
        <v>1484</v>
      </c>
      <c r="D1201" s="174" t="s">
        <v>1485</v>
      </c>
      <c r="E1201" s="174"/>
      <c r="F1201" s="348" t="s">
        <v>1702</v>
      </c>
      <c r="G1201" s="103"/>
      <c r="H1201" s="103"/>
      <c r="I1201" s="173"/>
      <c r="J1201" s="210"/>
      <c r="K1201" s="282"/>
    </row>
    <row r="1202" spans="1:11" ht="15">
      <c r="A1202" s="328"/>
      <c r="B1202" t="s">
        <v>1168</v>
      </c>
      <c r="C1202" s="78" t="s">
        <v>271</v>
      </c>
      <c r="D1202" s="76" t="s">
        <v>444</v>
      </c>
      <c r="E1202" s="76"/>
      <c r="F1202" s="247">
        <f>H1202/$A$3</f>
        <v>2.9106896551724137</v>
      </c>
      <c r="G1202" s="6">
        <v>73.4</v>
      </c>
      <c r="H1202" s="52">
        <f>G1202*1.15</f>
        <v>84.41</v>
      </c>
      <c r="I1202" s="25">
        <f>H1202*1.1</f>
        <v>92.851</v>
      </c>
      <c r="J1202" s="210"/>
      <c r="K1202" s="282">
        <f t="shared" si="144"/>
        <v>0</v>
      </c>
    </row>
    <row r="1203" spans="1:11" ht="15">
      <c r="A1203" s="328"/>
      <c r="B1203" t="s">
        <v>1169</v>
      </c>
      <c r="C1203" s="78" t="s">
        <v>445</v>
      </c>
      <c r="D1203" s="76" t="s">
        <v>448</v>
      </c>
      <c r="E1203" s="76"/>
      <c r="F1203" s="247">
        <f aca="true" t="shared" si="148" ref="F1203:F1266">H1203/$A$3</f>
        <v>3.0328275862068965</v>
      </c>
      <c r="G1203" s="6">
        <v>76.48</v>
      </c>
      <c r="H1203" s="52">
        <f aca="true" t="shared" si="149" ref="H1203:H1266">G1203*1.15</f>
        <v>87.952</v>
      </c>
      <c r="I1203" s="25">
        <f aca="true" t="shared" si="150" ref="I1203:I1266">H1203*1.1</f>
        <v>96.7472</v>
      </c>
      <c r="J1203" s="210"/>
      <c r="K1203" s="282">
        <f t="shared" si="144"/>
        <v>0</v>
      </c>
    </row>
    <row r="1204" spans="1:11" ht="15">
      <c r="A1204" s="328"/>
      <c r="B1204" t="s">
        <v>1191</v>
      </c>
      <c r="C1204" s="78" t="s">
        <v>449</v>
      </c>
      <c r="D1204" s="76" t="s">
        <v>450</v>
      </c>
      <c r="E1204" s="76"/>
      <c r="F1204" s="247">
        <f t="shared" si="148"/>
        <v>3.0328275862068965</v>
      </c>
      <c r="G1204" s="6">
        <v>76.48</v>
      </c>
      <c r="H1204" s="52">
        <f t="shared" si="149"/>
        <v>87.952</v>
      </c>
      <c r="I1204" s="25">
        <f t="shared" si="150"/>
        <v>96.7472</v>
      </c>
      <c r="J1204" s="210"/>
      <c r="K1204" s="282">
        <f t="shared" si="144"/>
        <v>0</v>
      </c>
    </row>
    <row r="1205" spans="1:11" ht="15">
      <c r="A1205" s="328"/>
      <c r="B1205" t="s">
        <v>1192</v>
      </c>
      <c r="C1205" s="78" t="s">
        <v>451</v>
      </c>
      <c r="D1205" s="76" t="s">
        <v>452</v>
      </c>
      <c r="E1205" s="76"/>
      <c r="F1205" s="247">
        <f t="shared" si="148"/>
        <v>3.2790862068965514</v>
      </c>
      <c r="G1205" s="6">
        <v>82.69</v>
      </c>
      <c r="H1205" s="52">
        <f t="shared" si="149"/>
        <v>95.09349999999999</v>
      </c>
      <c r="I1205" s="25">
        <f t="shared" si="150"/>
        <v>104.60285</v>
      </c>
      <c r="J1205" s="210"/>
      <c r="K1205" s="282">
        <f t="shared" si="144"/>
        <v>0</v>
      </c>
    </row>
    <row r="1206" spans="1:11" ht="15">
      <c r="A1206" s="328"/>
      <c r="B1206" t="s">
        <v>1193</v>
      </c>
      <c r="C1206" s="78" t="s">
        <v>453</v>
      </c>
      <c r="D1206" s="76" t="s">
        <v>454</v>
      </c>
      <c r="E1206" s="76"/>
      <c r="F1206" s="247">
        <f t="shared" si="148"/>
        <v>3.4032068965517235</v>
      </c>
      <c r="G1206" s="6">
        <v>85.82</v>
      </c>
      <c r="H1206" s="52">
        <f t="shared" si="149"/>
        <v>98.69299999999998</v>
      </c>
      <c r="I1206" s="25">
        <f t="shared" si="150"/>
        <v>108.5623</v>
      </c>
      <c r="J1206" s="210"/>
      <c r="K1206" s="282">
        <f t="shared" si="144"/>
        <v>0</v>
      </c>
    </row>
    <row r="1207" spans="1:11" ht="15">
      <c r="A1207" s="328"/>
      <c r="B1207" t="s">
        <v>1194</v>
      </c>
      <c r="C1207" s="78" t="s">
        <v>455</v>
      </c>
      <c r="D1207" s="76" t="s">
        <v>456</v>
      </c>
      <c r="E1207" s="76"/>
      <c r="F1207" s="247">
        <f t="shared" si="148"/>
        <v>2.9106896551724137</v>
      </c>
      <c r="G1207" s="6">
        <v>73.4</v>
      </c>
      <c r="H1207" s="52">
        <f t="shared" si="149"/>
        <v>84.41</v>
      </c>
      <c r="I1207" s="25">
        <f t="shared" si="150"/>
        <v>92.851</v>
      </c>
      <c r="J1207" s="210"/>
      <c r="K1207" s="282">
        <f t="shared" si="144"/>
        <v>0</v>
      </c>
    </row>
    <row r="1208" spans="1:11" ht="15">
      <c r="A1208" s="328"/>
      <c r="B1208" t="s">
        <v>1195</v>
      </c>
      <c r="C1208" s="78" t="s">
        <v>457</v>
      </c>
      <c r="D1208" s="76" t="s">
        <v>458</v>
      </c>
      <c r="E1208" s="76"/>
      <c r="F1208" s="247">
        <f t="shared" si="148"/>
        <v>3.0375862068965516</v>
      </c>
      <c r="G1208" s="6">
        <v>76.6</v>
      </c>
      <c r="H1208" s="52">
        <f t="shared" si="149"/>
        <v>88.08999999999999</v>
      </c>
      <c r="I1208" s="25">
        <f t="shared" si="150"/>
        <v>96.899</v>
      </c>
      <c r="J1208" s="210"/>
      <c r="K1208" s="282">
        <f t="shared" si="144"/>
        <v>0</v>
      </c>
    </row>
    <row r="1209" spans="1:11" ht="15">
      <c r="A1209" s="328"/>
      <c r="B1209" t="s">
        <v>1196</v>
      </c>
      <c r="C1209" s="78" t="s">
        <v>459</v>
      </c>
      <c r="D1209" s="76" t="s">
        <v>460</v>
      </c>
      <c r="E1209" s="76"/>
      <c r="F1209" s="247">
        <f t="shared" si="148"/>
        <v>3.1632931034482756</v>
      </c>
      <c r="G1209" s="6">
        <v>79.77</v>
      </c>
      <c r="H1209" s="52">
        <f t="shared" si="149"/>
        <v>91.73549999999999</v>
      </c>
      <c r="I1209" s="25">
        <f t="shared" si="150"/>
        <v>100.90905</v>
      </c>
      <c r="J1209" s="210"/>
      <c r="K1209" s="282">
        <f t="shared" si="144"/>
        <v>0</v>
      </c>
    </row>
    <row r="1210" spans="1:11" ht="15">
      <c r="A1210" s="328"/>
      <c r="B1210" t="s">
        <v>1197</v>
      </c>
      <c r="C1210" s="78" t="s">
        <v>461</v>
      </c>
      <c r="D1210" s="76" t="s">
        <v>462</v>
      </c>
      <c r="E1210" s="76"/>
      <c r="F1210" s="247">
        <f t="shared" si="148"/>
        <v>3.2901896551724135</v>
      </c>
      <c r="G1210" s="6">
        <v>82.97</v>
      </c>
      <c r="H1210" s="52">
        <f t="shared" si="149"/>
        <v>95.4155</v>
      </c>
      <c r="I1210" s="25">
        <f t="shared" si="150"/>
        <v>104.95705</v>
      </c>
      <c r="J1210" s="210"/>
      <c r="K1210" s="282">
        <f t="shared" si="144"/>
        <v>0</v>
      </c>
    </row>
    <row r="1211" spans="1:11" ht="15">
      <c r="A1211" s="328"/>
      <c r="B1211" t="s">
        <v>1199</v>
      </c>
      <c r="C1211" s="78" t="s">
        <v>463</v>
      </c>
      <c r="D1211" s="76" t="s">
        <v>464</v>
      </c>
      <c r="E1211" s="76"/>
      <c r="F1211" s="247">
        <f t="shared" si="148"/>
        <v>3.416293103448276</v>
      </c>
      <c r="G1211" s="6">
        <v>86.15</v>
      </c>
      <c r="H1211" s="52">
        <f t="shared" si="149"/>
        <v>99.0725</v>
      </c>
      <c r="I1211" s="25">
        <f t="shared" si="150"/>
        <v>108.97975000000001</v>
      </c>
      <c r="J1211" s="210"/>
      <c r="K1211" s="282">
        <f t="shared" si="144"/>
        <v>0</v>
      </c>
    </row>
    <row r="1212" spans="1:11" ht="15">
      <c r="A1212" s="328"/>
      <c r="B1212" t="s">
        <v>1200</v>
      </c>
      <c r="C1212" s="78" t="s">
        <v>465</v>
      </c>
      <c r="D1212" s="76" t="s">
        <v>466</v>
      </c>
      <c r="E1212" s="76"/>
      <c r="F1212" s="247">
        <f t="shared" si="148"/>
        <v>3.5423965517241376</v>
      </c>
      <c r="G1212" s="6">
        <v>89.33</v>
      </c>
      <c r="H1212" s="52">
        <f t="shared" si="149"/>
        <v>102.72949999999999</v>
      </c>
      <c r="I1212" s="25">
        <f t="shared" si="150"/>
        <v>113.00245</v>
      </c>
      <c r="J1212" s="210"/>
      <c r="K1212" s="282">
        <f t="shared" si="144"/>
        <v>0</v>
      </c>
    </row>
    <row r="1213" spans="1:11" ht="15">
      <c r="A1213" s="328"/>
      <c r="B1213" t="s">
        <v>1201</v>
      </c>
      <c r="C1213" s="78" t="s">
        <v>467</v>
      </c>
      <c r="D1213" s="76" t="s">
        <v>468</v>
      </c>
      <c r="E1213" s="76"/>
      <c r="F1213" s="247">
        <f t="shared" si="148"/>
        <v>3.7957931034482755</v>
      </c>
      <c r="G1213" s="6">
        <v>95.72</v>
      </c>
      <c r="H1213" s="52">
        <f t="shared" si="149"/>
        <v>110.07799999999999</v>
      </c>
      <c r="I1213" s="25">
        <f t="shared" si="150"/>
        <v>121.08579999999999</v>
      </c>
      <c r="J1213" s="210"/>
      <c r="K1213" s="282">
        <f t="shared" si="144"/>
        <v>0</v>
      </c>
    </row>
    <row r="1214" spans="1:11" ht="15">
      <c r="A1214" s="328"/>
      <c r="B1214" t="s">
        <v>1202</v>
      </c>
      <c r="C1214" s="78" t="s">
        <v>296</v>
      </c>
      <c r="D1214" s="76" t="s">
        <v>602</v>
      </c>
      <c r="E1214" s="76"/>
      <c r="F1214" s="247">
        <f t="shared" si="148"/>
        <v>3.1878793103448273</v>
      </c>
      <c r="G1214" s="6">
        <v>80.39</v>
      </c>
      <c r="H1214" s="52">
        <f t="shared" si="149"/>
        <v>92.4485</v>
      </c>
      <c r="I1214" s="25">
        <f t="shared" si="150"/>
        <v>101.69335000000001</v>
      </c>
      <c r="J1214" s="210"/>
      <c r="K1214" s="282">
        <f t="shared" si="144"/>
        <v>0</v>
      </c>
    </row>
    <row r="1215" spans="1:11" ht="15">
      <c r="A1215" s="328"/>
      <c r="B1215" t="s">
        <v>1203</v>
      </c>
      <c r="C1215" s="78" t="s">
        <v>305</v>
      </c>
      <c r="D1215" s="76" t="s">
        <v>469</v>
      </c>
      <c r="E1215" s="76"/>
      <c r="F1215" s="247">
        <f t="shared" si="148"/>
        <v>3.318344827586207</v>
      </c>
      <c r="G1215" s="6">
        <v>83.68</v>
      </c>
      <c r="H1215" s="52">
        <f t="shared" si="149"/>
        <v>96.232</v>
      </c>
      <c r="I1215" s="25">
        <f t="shared" si="150"/>
        <v>105.85520000000001</v>
      </c>
      <c r="J1215" s="210"/>
      <c r="K1215" s="282">
        <f t="shared" si="144"/>
        <v>0</v>
      </c>
    </row>
    <row r="1216" spans="1:11" ht="15">
      <c r="A1216" s="328"/>
      <c r="B1216" t="s">
        <v>1204</v>
      </c>
      <c r="C1216" s="78" t="s">
        <v>306</v>
      </c>
      <c r="D1216" s="76" t="s">
        <v>470</v>
      </c>
      <c r="E1216" s="76"/>
      <c r="F1216" s="247">
        <f t="shared" si="148"/>
        <v>3.4496034482758615</v>
      </c>
      <c r="G1216" s="6">
        <v>86.99</v>
      </c>
      <c r="H1216" s="52">
        <f t="shared" si="149"/>
        <v>100.03849999999998</v>
      </c>
      <c r="I1216" s="25">
        <f t="shared" si="150"/>
        <v>110.04235</v>
      </c>
      <c r="J1216" s="210"/>
      <c r="K1216" s="282">
        <f t="shared" si="144"/>
        <v>0</v>
      </c>
    </row>
    <row r="1217" spans="1:11" ht="15">
      <c r="A1217" s="328"/>
      <c r="B1217" t="s">
        <v>1206</v>
      </c>
      <c r="C1217" s="78" t="s">
        <v>307</v>
      </c>
      <c r="D1217" s="76" t="s">
        <v>471</v>
      </c>
      <c r="E1217" s="76"/>
      <c r="F1217" s="247">
        <f t="shared" si="148"/>
        <v>3.5804655172413793</v>
      </c>
      <c r="G1217" s="6">
        <v>90.29</v>
      </c>
      <c r="H1217" s="52">
        <f t="shared" si="149"/>
        <v>103.8335</v>
      </c>
      <c r="I1217" s="25">
        <f t="shared" si="150"/>
        <v>114.21685000000001</v>
      </c>
      <c r="J1217" s="210"/>
      <c r="K1217" s="282">
        <f t="shared" si="144"/>
        <v>0</v>
      </c>
    </row>
    <row r="1218" spans="1:11" ht="15">
      <c r="A1218" s="328"/>
      <c r="B1218" t="s">
        <v>1207</v>
      </c>
      <c r="C1218" s="78" t="s">
        <v>308</v>
      </c>
      <c r="D1218" s="76" t="s">
        <v>472</v>
      </c>
      <c r="E1218" s="76"/>
      <c r="F1218" s="247">
        <f t="shared" si="148"/>
        <v>3.7121206896551717</v>
      </c>
      <c r="G1218" s="6">
        <v>93.61</v>
      </c>
      <c r="H1218" s="52">
        <f t="shared" si="149"/>
        <v>107.65149999999998</v>
      </c>
      <c r="I1218" s="25">
        <f t="shared" si="150"/>
        <v>118.41664999999999</v>
      </c>
      <c r="J1218" s="210"/>
      <c r="K1218" s="282">
        <f t="shared" si="144"/>
        <v>0</v>
      </c>
    </row>
    <row r="1219" spans="1:11" ht="15">
      <c r="A1219" s="328"/>
      <c r="B1219" t="s">
        <v>1208</v>
      </c>
      <c r="C1219" s="78" t="s">
        <v>309</v>
      </c>
      <c r="D1219" s="76" t="s">
        <v>473</v>
      </c>
      <c r="E1219" s="76"/>
      <c r="F1219" s="247">
        <f t="shared" si="148"/>
        <v>3.9738448275862064</v>
      </c>
      <c r="G1219" s="6">
        <v>100.21</v>
      </c>
      <c r="H1219" s="52">
        <f t="shared" si="149"/>
        <v>115.24149999999999</v>
      </c>
      <c r="I1219" s="25">
        <f t="shared" si="150"/>
        <v>126.76565</v>
      </c>
      <c r="J1219" s="210"/>
      <c r="K1219" s="282">
        <f t="shared" si="144"/>
        <v>0</v>
      </c>
    </row>
    <row r="1220" spans="1:11" ht="15">
      <c r="A1220" s="328"/>
      <c r="B1220" t="s">
        <v>1209</v>
      </c>
      <c r="C1220" s="78" t="s">
        <v>310</v>
      </c>
      <c r="D1220" s="76" t="s">
        <v>474</v>
      </c>
      <c r="E1220" s="76"/>
      <c r="F1220" s="247">
        <f t="shared" si="148"/>
        <v>4.2347758620689655</v>
      </c>
      <c r="G1220" s="6">
        <v>106.79</v>
      </c>
      <c r="H1220" s="52">
        <f t="shared" si="149"/>
        <v>122.8085</v>
      </c>
      <c r="I1220" s="25">
        <f t="shared" si="150"/>
        <v>135.08935</v>
      </c>
      <c r="J1220" s="210"/>
      <c r="K1220" s="282">
        <f t="shared" si="144"/>
        <v>0</v>
      </c>
    </row>
    <row r="1221" spans="1:11" ht="15">
      <c r="A1221" s="328"/>
      <c r="B1221" t="s">
        <v>1210</v>
      </c>
      <c r="C1221" s="78" t="s">
        <v>311</v>
      </c>
      <c r="D1221" s="76" t="s">
        <v>475</v>
      </c>
      <c r="E1221" s="76"/>
      <c r="F1221" s="247">
        <f t="shared" si="148"/>
        <v>3.4484137931034478</v>
      </c>
      <c r="G1221" s="6">
        <v>86.96</v>
      </c>
      <c r="H1221" s="52">
        <f t="shared" si="149"/>
        <v>100.00399999999999</v>
      </c>
      <c r="I1221" s="25">
        <f t="shared" si="150"/>
        <v>110.0044</v>
      </c>
      <c r="J1221" s="210"/>
      <c r="K1221" s="282">
        <f t="shared" si="144"/>
        <v>0</v>
      </c>
    </row>
    <row r="1222" spans="1:11" ht="15">
      <c r="A1222" s="328"/>
      <c r="B1222" t="s">
        <v>1211</v>
      </c>
      <c r="C1222" s="78" t="s">
        <v>312</v>
      </c>
      <c r="D1222" s="76" t="s">
        <v>476</v>
      </c>
      <c r="E1222" s="76"/>
      <c r="F1222" s="247">
        <f t="shared" si="148"/>
        <v>3.5828448275862064</v>
      </c>
      <c r="G1222" s="6">
        <v>90.35</v>
      </c>
      <c r="H1222" s="52">
        <f t="shared" si="149"/>
        <v>103.90249999999999</v>
      </c>
      <c r="I1222" s="25">
        <f t="shared" si="150"/>
        <v>114.29275</v>
      </c>
      <c r="J1222" s="210"/>
      <c r="K1222" s="282">
        <f t="shared" si="144"/>
        <v>0</v>
      </c>
    </row>
    <row r="1223" spans="1:11" ht="15">
      <c r="A1223" s="328"/>
      <c r="B1223" t="s">
        <v>1212</v>
      </c>
      <c r="C1223" s="78" t="s">
        <v>313</v>
      </c>
      <c r="D1223" s="76" t="s">
        <v>477</v>
      </c>
      <c r="E1223" s="76"/>
      <c r="F1223" s="247">
        <f t="shared" si="148"/>
        <v>3.717275862068965</v>
      </c>
      <c r="G1223" s="6">
        <v>93.74</v>
      </c>
      <c r="H1223" s="52">
        <f t="shared" si="149"/>
        <v>107.80099999999999</v>
      </c>
      <c r="I1223" s="25">
        <f t="shared" si="150"/>
        <v>118.58109999999999</v>
      </c>
      <c r="J1223" s="210"/>
      <c r="K1223" s="282">
        <f t="shared" si="144"/>
        <v>0</v>
      </c>
    </row>
    <row r="1224" spans="1:11" ht="15">
      <c r="A1224" s="328"/>
      <c r="B1224" t="s">
        <v>1213</v>
      </c>
      <c r="C1224" s="78" t="s">
        <v>314</v>
      </c>
      <c r="D1224" s="76" t="s">
        <v>478</v>
      </c>
      <c r="E1224" s="76"/>
      <c r="F1224" s="247">
        <f t="shared" si="148"/>
        <v>3.8505172413793094</v>
      </c>
      <c r="G1224" s="6">
        <v>97.1</v>
      </c>
      <c r="H1224" s="52">
        <f t="shared" si="149"/>
        <v>111.66499999999998</v>
      </c>
      <c r="I1224" s="25">
        <f t="shared" si="150"/>
        <v>122.83149999999999</v>
      </c>
      <c r="J1224" s="210"/>
      <c r="K1224" s="282">
        <f t="shared" si="144"/>
        <v>0</v>
      </c>
    </row>
    <row r="1225" spans="1:11" ht="15">
      <c r="A1225" s="328"/>
      <c r="B1225" t="s">
        <v>1214</v>
      </c>
      <c r="C1225" s="78" t="s">
        <v>315</v>
      </c>
      <c r="D1225" s="76" t="s">
        <v>479</v>
      </c>
      <c r="E1225" s="76"/>
      <c r="F1225" s="247">
        <f t="shared" si="148"/>
        <v>4.1193793103448275</v>
      </c>
      <c r="G1225" s="6">
        <v>103.88</v>
      </c>
      <c r="H1225" s="52">
        <f t="shared" si="149"/>
        <v>119.46199999999999</v>
      </c>
      <c r="I1225" s="25">
        <f t="shared" si="150"/>
        <v>131.4082</v>
      </c>
      <c r="J1225" s="210"/>
      <c r="K1225" s="282">
        <f t="shared" si="144"/>
        <v>0</v>
      </c>
    </row>
    <row r="1226" spans="1:11" ht="15">
      <c r="A1226" s="328"/>
      <c r="B1226" t="s">
        <v>1215</v>
      </c>
      <c r="C1226" s="78" t="s">
        <v>316</v>
      </c>
      <c r="D1226" s="76" t="s">
        <v>480</v>
      </c>
      <c r="E1226" s="76"/>
      <c r="F1226" s="247">
        <f t="shared" si="148"/>
        <v>4.386655172413793</v>
      </c>
      <c r="G1226" s="6">
        <v>110.62</v>
      </c>
      <c r="H1226" s="52">
        <f t="shared" si="149"/>
        <v>127.213</v>
      </c>
      <c r="I1226" s="25">
        <f t="shared" si="150"/>
        <v>139.9343</v>
      </c>
      <c r="J1226" s="210"/>
      <c r="K1226" s="282">
        <f t="shared" si="144"/>
        <v>0</v>
      </c>
    </row>
    <row r="1227" spans="1:11" ht="15">
      <c r="A1227" s="328"/>
      <c r="B1227" t="s">
        <v>1225</v>
      </c>
      <c r="C1227" s="78" t="s">
        <v>317</v>
      </c>
      <c r="D1227" s="76" t="s">
        <v>481</v>
      </c>
      <c r="E1227" s="76"/>
      <c r="F1227" s="247">
        <f t="shared" si="148"/>
        <v>4.654327586206896</v>
      </c>
      <c r="G1227" s="6">
        <v>117.37</v>
      </c>
      <c r="H1227" s="52">
        <f t="shared" si="149"/>
        <v>134.97549999999998</v>
      </c>
      <c r="I1227" s="25">
        <f t="shared" si="150"/>
        <v>148.47305</v>
      </c>
      <c r="J1227" s="210"/>
      <c r="K1227" s="282">
        <f t="shared" si="144"/>
        <v>0</v>
      </c>
    </row>
    <row r="1228" spans="1:11" ht="15">
      <c r="A1228" s="328"/>
      <c r="B1228" t="s">
        <v>1228</v>
      </c>
      <c r="C1228" s="78" t="s">
        <v>318</v>
      </c>
      <c r="D1228" s="76" t="s">
        <v>482</v>
      </c>
      <c r="E1228" s="76"/>
      <c r="F1228" s="247">
        <f t="shared" si="148"/>
        <v>3.7180689655172414</v>
      </c>
      <c r="G1228" s="6">
        <v>93.76</v>
      </c>
      <c r="H1228" s="52">
        <f t="shared" si="149"/>
        <v>107.824</v>
      </c>
      <c r="I1228" s="25">
        <f t="shared" si="150"/>
        <v>118.60640000000001</v>
      </c>
      <c r="J1228" s="210"/>
      <c r="K1228" s="282">
        <f aca="true" t="shared" si="151" ref="K1228:K1284">J1228*I1228</f>
        <v>0</v>
      </c>
    </row>
    <row r="1229" spans="1:11" ht="15">
      <c r="A1229" s="328"/>
      <c r="B1229" t="s">
        <v>1229</v>
      </c>
      <c r="C1229" s="78" t="s">
        <v>319</v>
      </c>
      <c r="D1229" s="76" t="s">
        <v>483</v>
      </c>
      <c r="E1229" s="76"/>
      <c r="F1229" s="247">
        <f t="shared" si="148"/>
        <v>3.854086206896551</v>
      </c>
      <c r="G1229" s="6">
        <v>97.19</v>
      </c>
      <c r="H1229" s="52">
        <f t="shared" si="149"/>
        <v>111.76849999999999</v>
      </c>
      <c r="I1229" s="25">
        <f t="shared" si="150"/>
        <v>122.94534999999999</v>
      </c>
      <c r="J1229" s="210"/>
      <c r="K1229" s="282">
        <f t="shared" si="151"/>
        <v>0</v>
      </c>
    </row>
    <row r="1230" spans="1:11" ht="15">
      <c r="A1230" s="328"/>
      <c r="B1230" t="s">
        <v>1230</v>
      </c>
      <c r="C1230" s="78" t="s">
        <v>320</v>
      </c>
      <c r="D1230" s="76" t="s">
        <v>484</v>
      </c>
      <c r="E1230" s="76"/>
      <c r="F1230" s="247">
        <f t="shared" si="148"/>
        <v>3.9920862068965515</v>
      </c>
      <c r="G1230" s="6">
        <v>100.67</v>
      </c>
      <c r="H1230" s="52">
        <f t="shared" si="149"/>
        <v>115.7705</v>
      </c>
      <c r="I1230" s="25">
        <f t="shared" si="150"/>
        <v>127.34755000000001</v>
      </c>
      <c r="J1230" s="210"/>
      <c r="K1230" s="282">
        <f t="shared" si="151"/>
        <v>0</v>
      </c>
    </row>
    <row r="1231" spans="1:11" ht="15">
      <c r="A1231" s="328"/>
      <c r="B1231" t="s">
        <v>1231</v>
      </c>
      <c r="C1231" s="78" t="s">
        <v>321</v>
      </c>
      <c r="D1231" s="76" t="s">
        <v>485</v>
      </c>
      <c r="E1231" s="76"/>
      <c r="F1231" s="247">
        <f t="shared" si="148"/>
        <v>4.266103448275862</v>
      </c>
      <c r="G1231" s="6">
        <v>107.58</v>
      </c>
      <c r="H1231" s="52">
        <f t="shared" si="149"/>
        <v>123.71699999999998</v>
      </c>
      <c r="I1231" s="25">
        <f t="shared" si="150"/>
        <v>136.0887</v>
      </c>
      <c r="J1231" s="210"/>
      <c r="K1231" s="282">
        <f t="shared" si="151"/>
        <v>0</v>
      </c>
    </row>
    <row r="1232" spans="1:11" ht="15">
      <c r="A1232" s="328"/>
      <c r="B1232" t="s">
        <v>1232</v>
      </c>
      <c r="C1232" s="78" t="s">
        <v>322</v>
      </c>
      <c r="D1232" s="76" t="s">
        <v>486</v>
      </c>
      <c r="E1232" s="76"/>
      <c r="F1232" s="247">
        <f t="shared" si="148"/>
        <v>4.539724137931034</v>
      </c>
      <c r="G1232" s="6">
        <v>114.48</v>
      </c>
      <c r="H1232" s="52">
        <f t="shared" si="149"/>
        <v>131.652</v>
      </c>
      <c r="I1232" s="25">
        <f t="shared" si="150"/>
        <v>144.81719999999999</v>
      </c>
      <c r="J1232" s="210"/>
      <c r="K1232" s="282">
        <f t="shared" si="151"/>
        <v>0</v>
      </c>
    </row>
    <row r="1233" spans="1:11" ht="15">
      <c r="A1233" s="328"/>
      <c r="B1233" t="s">
        <v>1233</v>
      </c>
      <c r="C1233" s="78" t="s">
        <v>323</v>
      </c>
      <c r="D1233" s="76" t="s">
        <v>487</v>
      </c>
      <c r="E1233" s="76"/>
      <c r="F1233" s="247">
        <f t="shared" si="148"/>
        <v>4.8133448275862065</v>
      </c>
      <c r="G1233" s="6">
        <v>121.38</v>
      </c>
      <c r="H1233" s="52">
        <f t="shared" si="149"/>
        <v>139.587</v>
      </c>
      <c r="I1233" s="25">
        <f t="shared" si="150"/>
        <v>153.5457</v>
      </c>
      <c r="J1233" s="210"/>
      <c r="K1233" s="282">
        <f t="shared" si="151"/>
        <v>0</v>
      </c>
    </row>
    <row r="1234" spans="1:11" ht="15">
      <c r="A1234" s="328"/>
      <c r="B1234" t="s">
        <v>1234</v>
      </c>
      <c r="C1234" s="78" t="s">
        <v>324</v>
      </c>
      <c r="D1234" s="76" t="s">
        <v>488</v>
      </c>
      <c r="E1234" s="76"/>
      <c r="F1234" s="247">
        <f t="shared" si="148"/>
        <v>5.088155172413793</v>
      </c>
      <c r="G1234" s="6">
        <v>128.31</v>
      </c>
      <c r="H1234" s="52">
        <f t="shared" si="149"/>
        <v>147.5565</v>
      </c>
      <c r="I1234" s="25">
        <f t="shared" si="150"/>
        <v>162.31215</v>
      </c>
      <c r="J1234" s="210"/>
      <c r="K1234" s="282">
        <f t="shared" si="151"/>
        <v>0</v>
      </c>
    </row>
    <row r="1235" spans="1:11" ht="15">
      <c r="A1235" s="328"/>
      <c r="B1235" t="s">
        <v>1235</v>
      </c>
      <c r="C1235" s="78" t="s">
        <v>325</v>
      </c>
      <c r="D1235" s="76" t="s">
        <v>491</v>
      </c>
      <c r="E1235" s="76"/>
      <c r="F1235" s="247">
        <f t="shared" si="148"/>
        <v>3.9905</v>
      </c>
      <c r="G1235" s="6">
        <v>100.63</v>
      </c>
      <c r="H1235" s="52">
        <f t="shared" si="149"/>
        <v>115.72449999999999</v>
      </c>
      <c r="I1235" s="25">
        <f t="shared" si="150"/>
        <v>127.29695</v>
      </c>
      <c r="J1235" s="210"/>
      <c r="K1235" s="282">
        <f t="shared" si="151"/>
        <v>0</v>
      </c>
    </row>
    <row r="1236" spans="1:11" ht="15">
      <c r="A1236" s="328"/>
      <c r="B1236" t="s">
        <v>1236</v>
      </c>
      <c r="C1236" s="78" t="s">
        <v>326</v>
      </c>
      <c r="D1236" s="76" t="s">
        <v>492</v>
      </c>
      <c r="E1236" s="76"/>
      <c r="F1236" s="247">
        <f t="shared" si="148"/>
        <v>4.131275862068966</v>
      </c>
      <c r="G1236" s="6">
        <v>104.18</v>
      </c>
      <c r="H1236" s="52">
        <f t="shared" si="149"/>
        <v>119.807</v>
      </c>
      <c r="I1236" s="25">
        <f t="shared" si="150"/>
        <v>131.7877</v>
      </c>
      <c r="J1236" s="210"/>
      <c r="K1236" s="282">
        <f t="shared" si="151"/>
        <v>0</v>
      </c>
    </row>
    <row r="1237" spans="1:11" ht="15">
      <c r="A1237" s="328"/>
      <c r="B1237" t="s">
        <v>1237</v>
      </c>
      <c r="C1237" s="78" t="s">
        <v>327</v>
      </c>
      <c r="D1237" s="76" t="s">
        <v>493</v>
      </c>
      <c r="E1237" s="76"/>
      <c r="F1237" s="247">
        <f t="shared" si="148"/>
        <v>4.411241379310344</v>
      </c>
      <c r="G1237" s="6">
        <v>111.24</v>
      </c>
      <c r="H1237" s="52">
        <f t="shared" si="149"/>
        <v>127.92599999999999</v>
      </c>
      <c r="I1237" s="25">
        <f t="shared" si="150"/>
        <v>140.7186</v>
      </c>
      <c r="J1237" s="210"/>
      <c r="K1237" s="282">
        <f t="shared" si="151"/>
        <v>0</v>
      </c>
    </row>
    <row r="1238" spans="1:11" ht="15">
      <c r="A1238" s="328"/>
      <c r="B1238" t="s">
        <v>1238</v>
      </c>
      <c r="C1238" s="78" t="s">
        <v>328</v>
      </c>
      <c r="D1238" s="76" t="s">
        <v>494</v>
      </c>
      <c r="E1238" s="76"/>
      <c r="F1238" s="247">
        <f t="shared" si="148"/>
        <v>4.691603448275862</v>
      </c>
      <c r="G1238" s="6">
        <v>118.31</v>
      </c>
      <c r="H1238" s="52">
        <f t="shared" si="149"/>
        <v>136.0565</v>
      </c>
      <c r="I1238" s="25">
        <f t="shared" si="150"/>
        <v>149.66215000000003</v>
      </c>
      <c r="J1238" s="210"/>
      <c r="K1238" s="282">
        <f t="shared" si="151"/>
        <v>0</v>
      </c>
    </row>
    <row r="1239" spans="1:11" ht="15">
      <c r="A1239" s="328"/>
      <c r="B1239" t="s">
        <v>1239</v>
      </c>
      <c r="C1239" s="78" t="s">
        <v>329</v>
      </c>
      <c r="D1239" s="76" t="s">
        <v>495</v>
      </c>
      <c r="E1239" s="76"/>
      <c r="F1239" s="247">
        <f t="shared" si="148"/>
        <v>4.971965517241379</v>
      </c>
      <c r="G1239" s="6">
        <v>125.38</v>
      </c>
      <c r="H1239" s="52">
        <f t="shared" si="149"/>
        <v>144.18699999999998</v>
      </c>
      <c r="I1239" s="25">
        <f t="shared" si="150"/>
        <v>158.60569999999998</v>
      </c>
      <c r="J1239" s="210"/>
      <c r="K1239" s="282">
        <f t="shared" si="151"/>
        <v>0</v>
      </c>
    </row>
    <row r="1240" spans="1:11" ht="15">
      <c r="A1240" s="328"/>
      <c r="B1240" t="s">
        <v>1240</v>
      </c>
      <c r="C1240" s="78" t="s">
        <v>330</v>
      </c>
      <c r="D1240" s="76" t="s">
        <v>496</v>
      </c>
      <c r="E1240" s="76"/>
      <c r="F1240" s="247">
        <f t="shared" si="148"/>
        <v>5.252327586206896</v>
      </c>
      <c r="G1240" s="6">
        <v>132.45</v>
      </c>
      <c r="H1240" s="52">
        <f t="shared" si="149"/>
        <v>152.31749999999997</v>
      </c>
      <c r="I1240" s="25">
        <f t="shared" si="150"/>
        <v>167.54924999999997</v>
      </c>
      <c r="J1240" s="210"/>
      <c r="K1240" s="282">
        <f t="shared" si="151"/>
        <v>0</v>
      </c>
    </row>
    <row r="1241" spans="1:11" ht="15">
      <c r="A1241" s="328"/>
      <c r="B1241" t="s">
        <v>1241</v>
      </c>
      <c r="C1241" s="78" t="s">
        <v>331</v>
      </c>
      <c r="D1241" s="76" t="s">
        <v>497</v>
      </c>
      <c r="E1241" s="76"/>
      <c r="F1241" s="247">
        <f t="shared" si="148"/>
        <v>5.532293103448275</v>
      </c>
      <c r="G1241" s="6">
        <v>139.51</v>
      </c>
      <c r="H1241" s="52">
        <f t="shared" si="149"/>
        <v>160.43649999999997</v>
      </c>
      <c r="I1241" s="25">
        <f t="shared" si="150"/>
        <v>176.48014999999998</v>
      </c>
      <c r="J1241" s="210"/>
      <c r="K1241" s="282">
        <f t="shared" si="151"/>
        <v>0</v>
      </c>
    </row>
    <row r="1242" spans="1:11" ht="15">
      <c r="A1242" s="328"/>
      <c r="B1242" t="s">
        <v>1242</v>
      </c>
      <c r="C1242" s="78" t="s">
        <v>332</v>
      </c>
      <c r="D1242" s="76" t="s">
        <v>498</v>
      </c>
      <c r="E1242" s="76"/>
      <c r="F1242" s="247">
        <f t="shared" si="148"/>
        <v>4.281568965517241</v>
      </c>
      <c r="G1242" s="6">
        <v>107.97</v>
      </c>
      <c r="H1242" s="52">
        <f t="shared" si="149"/>
        <v>124.1655</v>
      </c>
      <c r="I1242" s="25">
        <f t="shared" si="150"/>
        <v>136.58205</v>
      </c>
      <c r="J1242" s="210"/>
      <c r="K1242" s="282">
        <f t="shared" si="151"/>
        <v>0</v>
      </c>
    </row>
    <row r="1243" spans="1:11" ht="15">
      <c r="A1243" s="328"/>
      <c r="B1243" t="s">
        <v>1243</v>
      </c>
      <c r="C1243" s="78" t="s">
        <v>333</v>
      </c>
      <c r="D1243" s="76" t="s">
        <v>499</v>
      </c>
      <c r="E1243" s="76"/>
      <c r="F1243" s="247">
        <f t="shared" si="148"/>
        <v>4.56946551724138</v>
      </c>
      <c r="G1243" s="6">
        <v>115.23</v>
      </c>
      <c r="H1243" s="52">
        <f t="shared" si="149"/>
        <v>132.5145</v>
      </c>
      <c r="I1243" s="25">
        <f t="shared" si="150"/>
        <v>145.76595</v>
      </c>
      <c r="J1243" s="210"/>
      <c r="K1243" s="282">
        <f t="shared" si="151"/>
        <v>0</v>
      </c>
    </row>
    <row r="1244" spans="1:11" ht="15">
      <c r="A1244" s="328"/>
      <c r="B1244" t="s">
        <v>1244</v>
      </c>
      <c r="C1244" s="78" t="s">
        <v>265</v>
      </c>
      <c r="D1244" s="76" t="s">
        <v>500</v>
      </c>
      <c r="E1244" s="76"/>
      <c r="F1244" s="247">
        <f t="shared" si="148"/>
        <v>4.855379310344827</v>
      </c>
      <c r="G1244" s="6">
        <v>122.44</v>
      </c>
      <c r="H1244" s="52">
        <f t="shared" si="149"/>
        <v>140.80599999999998</v>
      </c>
      <c r="I1244" s="25">
        <f t="shared" si="150"/>
        <v>154.8866</v>
      </c>
      <c r="J1244" s="210"/>
      <c r="K1244" s="282">
        <f t="shared" si="151"/>
        <v>0</v>
      </c>
    </row>
    <row r="1245" spans="1:11" ht="15">
      <c r="A1245" s="328"/>
      <c r="B1245" t="s">
        <v>1245</v>
      </c>
      <c r="C1245" s="78" t="s">
        <v>334</v>
      </c>
      <c r="D1245" s="76" t="s">
        <v>501</v>
      </c>
      <c r="E1245" s="76"/>
      <c r="F1245" s="247">
        <f t="shared" si="148"/>
        <v>5.142879310344827</v>
      </c>
      <c r="G1245" s="6">
        <v>129.69</v>
      </c>
      <c r="H1245" s="52">
        <f t="shared" si="149"/>
        <v>149.1435</v>
      </c>
      <c r="I1245" s="25">
        <f t="shared" si="150"/>
        <v>164.05785</v>
      </c>
      <c r="J1245" s="210"/>
      <c r="K1245" s="282">
        <f t="shared" si="151"/>
        <v>0</v>
      </c>
    </row>
    <row r="1246" spans="1:11" ht="15">
      <c r="A1246" s="328"/>
      <c r="B1246" t="s">
        <v>1246</v>
      </c>
      <c r="C1246" s="78" t="s">
        <v>335</v>
      </c>
      <c r="D1246" s="76" t="s">
        <v>502</v>
      </c>
      <c r="E1246" s="76"/>
      <c r="F1246" s="247">
        <f t="shared" si="148"/>
        <v>5.430775862068964</v>
      </c>
      <c r="G1246" s="6">
        <v>136.95</v>
      </c>
      <c r="H1246" s="52">
        <f t="shared" si="149"/>
        <v>157.49249999999998</v>
      </c>
      <c r="I1246" s="25">
        <f t="shared" si="150"/>
        <v>173.24175</v>
      </c>
      <c r="J1246" s="210"/>
      <c r="K1246" s="282">
        <f t="shared" si="151"/>
        <v>0</v>
      </c>
    </row>
    <row r="1247" spans="1:11" ht="15">
      <c r="A1247" s="328"/>
      <c r="B1247" t="s">
        <v>1247</v>
      </c>
      <c r="C1247" s="78" t="s">
        <v>336</v>
      </c>
      <c r="D1247" s="76" t="s">
        <v>503</v>
      </c>
      <c r="E1247" s="76"/>
      <c r="F1247" s="247">
        <f t="shared" si="148"/>
        <v>5.71906896551724</v>
      </c>
      <c r="G1247" s="6">
        <v>144.22</v>
      </c>
      <c r="H1247" s="52">
        <f t="shared" si="149"/>
        <v>165.85299999999998</v>
      </c>
      <c r="I1247" s="25">
        <f t="shared" si="150"/>
        <v>182.4383</v>
      </c>
      <c r="J1247" s="210"/>
      <c r="K1247" s="282">
        <f t="shared" si="151"/>
        <v>0</v>
      </c>
    </row>
    <row r="1248" spans="1:11" ht="15">
      <c r="A1248" s="328"/>
      <c r="B1248" t="s">
        <v>1248</v>
      </c>
      <c r="C1248" s="78" t="s">
        <v>337</v>
      </c>
      <c r="D1248" s="76" t="s">
        <v>504</v>
      </c>
      <c r="E1248" s="76"/>
      <c r="F1248" s="247">
        <f t="shared" si="148"/>
        <v>6.006965517241378</v>
      </c>
      <c r="G1248" s="6">
        <v>151.48</v>
      </c>
      <c r="H1248" s="52">
        <f t="shared" si="149"/>
        <v>174.20199999999997</v>
      </c>
      <c r="I1248" s="25">
        <f t="shared" si="150"/>
        <v>191.6222</v>
      </c>
      <c r="J1248" s="210"/>
      <c r="K1248" s="282">
        <f t="shared" si="151"/>
        <v>0</v>
      </c>
    </row>
    <row r="1249" spans="1:11" ht="15">
      <c r="A1249" s="328"/>
      <c r="B1249" t="s">
        <v>1249</v>
      </c>
      <c r="C1249" s="78" t="s">
        <v>339</v>
      </c>
      <c r="D1249" s="76" t="s">
        <v>505</v>
      </c>
      <c r="E1249" s="76"/>
      <c r="F1249" s="247">
        <f t="shared" si="148"/>
        <v>4.860931034482758</v>
      </c>
      <c r="G1249" s="6">
        <v>122.58</v>
      </c>
      <c r="H1249" s="52">
        <f t="shared" si="149"/>
        <v>140.96699999999998</v>
      </c>
      <c r="I1249" s="25">
        <f t="shared" si="150"/>
        <v>155.06369999999998</v>
      </c>
      <c r="J1249" s="210"/>
      <c r="K1249" s="282">
        <f t="shared" si="151"/>
        <v>0</v>
      </c>
    </row>
    <row r="1250" spans="1:11" ht="15">
      <c r="A1250" s="328"/>
      <c r="B1250" t="s">
        <v>1250</v>
      </c>
      <c r="C1250" s="78" t="s">
        <v>340</v>
      </c>
      <c r="D1250" s="76" t="s">
        <v>506</v>
      </c>
      <c r="E1250" s="76"/>
      <c r="F1250" s="247">
        <f t="shared" si="148"/>
        <v>5.160724137931034</v>
      </c>
      <c r="G1250" s="6">
        <v>130.14</v>
      </c>
      <c r="H1250" s="52">
        <f t="shared" si="149"/>
        <v>149.66099999999997</v>
      </c>
      <c r="I1250" s="25">
        <f t="shared" si="150"/>
        <v>164.62709999999998</v>
      </c>
      <c r="J1250" s="210"/>
      <c r="K1250" s="282">
        <f t="shared" si="151"/>
        <v>0</v>
      </c>
    </row>
    <row r="1251" spans="1:11" ht="15">
      <c r="A1251" s="328"/>
      <c r="B1251" t="s">
        <v>1251</v>
      </c>
      <c r="C1251" s="78" t="s">
        <v>341</v>
      </c>
      <c r="D1251" s="76" t="s">
        <v>507</v>
      </c>
      <c r="E1251" s="76"/>
      <c r="F1251" s="247">
        <f t="shared" si="148"/>
        <v>5.460913793103448</v>
      </c>
      <c r="G1251" s="6">
        <v>137.71</v>
      </c>
      <c r="H1251" s="52">
        <f t="shared" si="149"/>
        <v>158.3665</v>
      </c>
      <c r="I1251" s="25">
        <f t="shared" si="150"/>
        <v>174.20315000000002</v>
      </c>
      <c r="J1251" s="210"/>
      <c r="K1251" s="282">
        <f t="shared" si="151"/>
        <v>0</v>
      </c>
    </row>
    <row r="1252" spans="1:11" ht="15">
      <c r="A1252" s="328"/>
      <c r="B1252" t="s">
        <v>1252</v>
      </c>
      <c r="C1252" s="78" t="s">
        <v>342</v>
      </c>
      <c r="D1252" s="76" t="s">
        <v>508</v>
      </c>
      <c r="E1252" s="76"/>
      <c r="F1252" s="247">
        <f t="shared" si="148"/>
        <v>5.760310344827586</v>
      </c>
      <c r="G1252" s="6">
        <v>145.26</v>
      </c>
      <c r="H1252" s="52">
        <f t="shared" si="149"/>
        <v>167.04899999999998</v>
      </c>
      <c r="I1252" s="25">
        <f t="shared" si="150"/>
        <v>183.7539</v>
      </c>
      <c r="J1252" s="210"/>
      <c r="K1252" s="282">
        <f t="shared" si="151"/>
        <v>0</v>
      </c>
    </row>
    <row r="1253" spans="1:11" ht="15">
      <c r="A1253" s="328"/>
      <c r="B1253" t="s">
        <v>1254</v>
      </c>
      <c r="C1253" s="78" t="s">
        <v>343</v>
      </c>
      <c r="D1253" s="76" t="s">
        <v>509</v>
      </c>
      <c r="E1253" s="76"/>
      <c r="F1253" s="247">
        <f t="shared" si="148"/>
        <v>6.0605</v>
      </c>
      <c r="G1253" s="6">
        <v>152.83</v>
      </c>
      <c r="H1253" s="52">
        <f t="shared" si="149"/>
        <v>175.7545</v>
      </c>
      <c r="I1253" s="25">
        <f t="shared" si="150"/>
        <v>193.32995000000003</v>
      </c>
      <c r="J1253" s="210"/>
      <c r="K1253" s="282">
        <f t="shared" si="151"/>
        <v>0</v>
      </c>
    </row>
    <row r="1254" spans="1:11" ht="15">
      <c r="A1254" s="328"/>
      <c r="B1254" t="s">
        <v>1255</v>
      </c>
      <c r="C1254" s="78" t="s">
        <v>344</v>
      </c>
      <c r="D1254" s="76" t="s">
        <v>510</v>
      </c>
      <c r="E1254" s="76"/>
      <c r="F1254" s="247">
        <f t="shared" si="148"/>
        <v>6.360689655172413</v>
      </c>
      <c r="G1254" s="6">
        <v>160.4</v>
      </c>
      <c r="H1254" s="52">
        <f t="shared" si="149"/>
        <v>184.45999999999998</v>
      </c>
      <c r="I1254" s="25">
        <f t="shared" si="150"/>
        <v>202.906</v>
      </c>
      <c r="J1254" s="210"/>
      <c r="K1254" s="282">
        <f t="shared" si="151"/>
        <v>0</v>
      </c>
    </row>
    <row r="1255" spans="1:11" ht="15">
      <c r="A1255" s="328"/>
      <c r="B1255" t="s">
        <v>1256</v>
      </c>
      <c r="C1255" s="78" t="s">
        <v>1226</v>
      </c>
      <c r="D1255" s="76" t="s">
        <v>1227</v>
      </c>
      <c r="E1255" s="76"/>
      <c r="F1255" s="247">
        <f t="shared" si="148"/>
        <v>5.1595344827586205</v>
      </c>
      <c r="G1255" s="6">
        <v>130.11</v>
      </c>
      <c r="H1255" s="52">
        <f t="shared" si="149"/>
        <v>149.6265</v>
      </c>
      <c r="I1255" s="25">
        <f t="shared" si="150"/>
        <v>164.58915000000002</v>
      </c>
      <c r="J1255" s="210"/>
      <c r="K1255" s="282">
        <f t="shared" si="151"/>
        <v>0</v>
      </c>
    </row>
    <row r="1256" spans="1:11" ht="15">
      <c r="A1256" s="328"/>
      <c r="B1256" t="s">
        <v>1257</v>
      </c>
      <c r="C1256" s="78" t="s">
        <v>267</v>
      </c>
      <c r="D1256" s="76" t="s">
        <v>511</v>
      </c>
      <c r="E1256" s="76"/>
      <c r="F1256" s="247">
        <f t="shared" si="148"/>
        <v>5.4640862068965514</v>
      </c>
      <c r="G1256" s="6">
        <v>137.79</v>
      </c>
      <c r="H1256" s="52">
        <f t="shared" si="149"/>
        <v>158.4585</v>
      </c>
      <c r="I1256" s="25">
        <f t="shared" si="150"/>
        <v>174.30435</v>
      </c>
      <c r="J1256" s="210"/>
      <c r="K1256" s="282">
        <f t="shared" si="151"/>
        <v>0</v>
      </c>
    </row>
    <row r="1257" spans="1:11" ht="15">
      <c r="A1257" s="328"/>
      <c r="B1257" t="s">
        <v>1258</v>
      </c>
      <c r="C1257" s="78" t="s">
        <v>345</v>
      </c>
      <c r="D1257" s="76" t="s">
        <v>512</v>
      </c>
      <c r="E1257" s="76"/>
      <c r="F1257" s="247">
        <f t="shared" si="148"/>
        <v>5.776172413793103</v>
      </c>
      <c r="G1257" s="6">
        <v>145.66</v>
      </c>
      <c r="H1257" s="52">
        <f t="shared" si="149"/>
        <v>167.509</v>
      </c>
      <c r="I1257" s="25">
        <f t="shared" si="150"/>
        <v>184.2599</v>
      </c>
      <c r="J1257" s="210"/>
      <c r="K1257" s="282">
        <f t="shared" si="151"/>
        <v>0</v>
      </c>
    </row>
    <row r="1258" spans="1:11" ht="15">
      <c r="A1258" s="328"/>
      <c r="B1258" t="s">
        <v>1259</v>
      </c>
      <c r="C1258" s="78" t="s">
        <v>346</v>
      </c>
      <c r="D1258" s="76" t="s">
        <v>513</v>
      </c>
      <c r="E1258" s="76"/>
      <c r="F1258" s="247">
        <f t="shared" si="148"/>
        <v>6.089051724137931</v>
      </c>
      <c r="G1258" s="6">
        <v>153.55</v>
      </c>
      <c r="H1258" s="52">
        <f t="shared" si="149"/>
        <v>176.5825</v>
      </c>
      <c r="I1258" s="25">
        <f t="shared" si="150"/>
        <v>194.24075000000002</v>
      </c>
      <c r="J1258" s="210"/>
      <c r="K1258" s="282">
        <f t="shared" si="151"/>
        <v>0</v>
      </c>
    </row>
    <row r="1259" spans="1:11" ht="15">
      <c r="A1259" s="328"/>
      <c r="B1259" t="s">
        <v>1260</v>
      </c>
      <c r="C1259" s="78" t="s">
        <v>347</v>
      </c>
      <c r="D1259" s="76" t="s">
        <v>514</v>
      </c>
      <c r="E1259" s="76"/>
      <c r="F1259" s="247">
        <f t="shared" si="148"/>
        <v>6.4015344827586205</v>
      </c>
      <c r="G1259" s="6">
        <v>161.43</v>
      </c>
      <c r="H1259" s="52">
        <f t="shared" si="149"/>
        <v>185.6445</v>
      </c>
      <c r="I1259" s="25">
        <f t="shared" si="150"/>
        <v>204.20895000000002</v>
      </c>
      <c r="J1259" s="210"/>
      <c r="K1259" s="282">
        <f t="shared" si="151"/>
        <v>0</v>
      </c>
    </row>
    <row r="1260" spans="1:11" ht="15">
      <c r="A1260" s="328"/>
      <c r="B1260" t="s">
        <v>1261</v>
      </c>
      <c r="C1260" s="78" t="s">
        <v>348</v>
      </c>
      <c r="D1260" s="76" t="s">
        <v>515</v>
      </c>
      <c r="E1260" s="76"/>
      <c r="F1260" s="247">
        <f t="shared" si="148"/>
        <v>6.7140172413793096</v>
      </c>
      <c r="G1260" s="6">
        <v>169.31</v>
      </c>
      <c r="H1260" s="52">
        <f t="shared" si="149"/>
        <v>194.70649999999998</v>
      </c>
      <c r="I1260" s="25">
        <f t="shared" si="150"/>
        <v>214.17714999999998</v>
      </c>
      <c r="J1260" s="210"/>
      <c r="K1260" s="282">
        <f t="shared" si="151"/>
        <v>0</v>
      </c>
    </row>
    <row r="1261" spans="1:11" ht="15">
      <c r="A1261" s="328"/>
      <c r="B1261" t="s">
        <v>1262</v>
      </c>
      <c r="C1261" s="78" t="s">
        <v>351</v>
      </c>
      <c r="D1261" s="76" t="s">
        <v>516</v>
      </c>
      <c r="E1261" s="76"/>
      <c r="F1261" s="247">
        <f t="shared" si="148"/>
        <v>6.093810344827585</v>
      </c>
      <c r="G1261" s="6">
        <v>153.67</v>
      </c>
      <c r="H1261" s="52">
        <f t="shared" si="149"/>
        <v>176.72049999999996</v>
      </c>
      <c r="I1261" s="25">
        <f t="shared" si="150"/>
        <v>194.39254999999997</v>
      </c>
      <c r="J1261" s="210"/>
      <c r="K1261" s="282">
        <f t="shared" si="151"/>
        <v>0</v>
      </c>
    </row>
    <row r="1262" spans="1:11" ht="15">
      <c r="A1262" s="328"/>
      <c r="B1262" t="s">
        <v>1263</v>
      </c>
      <c r="C1262" s="78" t="s">
        <v>394</v>
      </c>
      <c r="D1262" s="76" t="s">
        <v>517</v>
      </c>
      <c r="E1262" s="76"/>
      <c r="F1262" s="247">
        <f t="shared" si="148"/>
        <v>6.418586206896552</v>
      </c>
      <c r="G1262" s="6">
        <v>161.86</v>
      </c>
      <c r="H1262" s="52">
        <f t="shared" si="149"/>
        <v>186.139</v>
      </c>
      <c r="I1262" s="25">
        <f t="shared" si="150"/>
        <v>204.75290000000004</v>
      </c>
      <c r="J1262" s="210"/>
      <c r="K1262" s="282">
        <f t="shared" si="151"/>
        <v>0</v>
      </c>
    </row>
    <row r="1263" spans="1:11" ht="15">
      <c r="A1263" s="328"/>
      <c r="B1263" t="s">
        <v>1264</v>
      </c>
      <c r="C1263" s="78" t="s">
        <v>395</v>
      </c>
      <c r="D1263" s="76" t="s">
        <v>518</v>
      </c>
      <c r="E1263" s="76"/>
      <c r="F1263" s="247">
        <f t="shared" si="148"/>
        <v>6.743362068965517</v>
      </c>
      <c r="G1263" s="6">
        <v>170.05</v>
      </c>
      <c r="H1263" s="52">
        <f t="shared" si="149"/>
        <v>195.5575</v>
      </c>
      <c r="I1263" s="25">
        <f t="shared" si="150"/>
        <v>215.11325000000002</v>
      </c>
      <c r="J1263" s="210"/>
      <c r="K1263" s="282">
        <f t="shared" si="151"/>
        <v>0</v>
      </c>
    </row>
    <row r="1264" spans="1:11" ht="15">
      <c r="A1264" s="328"/>
      <c r="B1264" t="s">
        <v>1265</v>
      </c>
      <c r="C1264" s="78" t="s">
        <v>266</v>
      </c>
      <c r="D1264" s="76" t="s">
        <v>520</v>
      </c>
      <c r="E1264" s="76"/>
      <c r="F1264" s="247">
        <f t="shared" si="148"/>
        <v>7.078844827586206</v>
      </c>
      <c r="G1264" s="6">
        <v>178.51</v>
      </c>
      <c r="H1264" s="52">
        <f t="shared" si="149"/>
        <v>205.28649999999996</v>
      </c>
      <c r="I1264" s="25">
        <f t="shared" si="150"/>
        <v>225.81515</v>
      </c>
      <c r="J1264" s="210"/>
      <c r="K1264" s="282">
        <f t="shared" si="151"/>
        <v>0</v>
      </c>
    </row>
    <row r="1265" spans="1:11" ht="15" customHeight="1">
      <c r="A1265" s="328"/>
      <c r="B1265" t="s">
        <v>1266</v>
      </c>
      <c r="C1265" s="78" t="s">
        <v>248</v>
      </c>
      <c r="D1265" s="76" t="s">
        <v>521</v>
      </c>
      <c r="E1265" s="76"/>
      <c r="F1265" s="247">
        <f t="shared" si="148"/>
        <v>6.756844827586206</v>
      </c>
      <c r="G1265" s="6">
        <v>170.39</v>
      </c>
      <c r="H1265" s="52">
        <f t="shared" si="149"/>
        <v>195.94849999999997</v>
      </c>
      <c r="I1265" s="25">
        <f t="shared" si="150"/>
        <v>215.54334999999998</v>
      </c>
      <c r="J1265" s="210"/>
      <c r="K1265" s="282">
        <f t="shared" si="151"/>
        <v>0</v>
      </c>
    </row>
    <row r="1266" spans="1:11" ht="15">
      <c r="A1266" s="328"/>
      <c r="B1266" t="s">
        <v>1267</v>
      </c>
      <c r="C1266" s="78" t="s">
        <v>522</v>
      </c>
      <c r="D1266" s="76" t="s">
        <v>523</v>
      </c>
      <c r="E1266" s="76"/>
      <c r="F1266" s="247">
        <f t="shared" si="148"/>
        <v>6.926172413793103</v>
      </c>
      <c r="G1266" s="6">
        <v>174.66</v>
      </c>
      <c r="H1266" s="52">
        <f t="shared" si="149"/>
        <v>200.85899999999998</v>
      </c>
      <c r="I1266" s="25">
        <f t="shared" si="150"/>
        <v>220.9449</v>
      </c>
      <c r="J1266" s="210"/>
      <c r="K1266" s="282">
        <f t="shared" si="151"/>
        <v>0</v>
      </c>
    </row>
    <row r="1267" spans="1:11" ht="15">
      <c r="A1267" s="328"/>
      <c r="B1267" t="s">
        <v>1268</v>
      </c>
      <c r="C1267" s="78" t="s">
        <v>524</v>
      </c>
      <c r="D1267" s="76" t="s">
        <v>525</v>
      </c>
      <c r="E1267" s="76"/>
      <c r="F1267" s="247">
        <f>H1267/$A$3</f>
        <v>7.095103448275862</v>
      </c>
      <c r="G1267" s="6">
        <v>178.92</v>
      </c>
      <c r="H1267" s="52">
        <f aca="true" t="shared" si="152" ref="H1267:H1272">G1267*1.15</f>
        <v>205.75799999999998</v>
      </c>
      <c r="I1267" s="25">
        <f aca="true" t="shared" si="153" ref="I1267:I1272">H1267*1.1</f>
        <v>226.3338</v>
      </c>
      <c r="J1267" s="210"/>
      <c r="K1267" s="282">
        <f t="shared" si="151"/>
        <v>0</v>
      </c>
    </row>
    <row r="1268" spans="1:11" ht="15">
      <c r="A1268" s="328"/>
      <c r="B1268" t="s">
        <v>1269</v>
      </c>
      <c r="C1268" s="78" t="s">
        <v>526</v>
      </c>
      <c r="D1268" s="76" t="s">
        <v>527</v>
      </c>
      <c r="E1268" s="76"/>
      <c r="F1268" s="247">
        <f>H1268/$A$3</f>
        <v>7.26403448275862</v>
      </c>
      <c r="G1268" s="6">
        <v>183.18</v>
      </c>
      <c r="H1268" s="52">
        <f t="shared" si="152"/>
        <v>210.65699999999998</v>
      </c>
      <c r="I1268" s="25">
        <f t="shared" si="153"/>
        <v>231.7227</v>
      </c>
      <c r="J1268" s="210"/>
      <c r="K1268" s="282">
        <f t="shared" si="151"/>
        <v>0</v>
      </c>
    </row>
    <row r="1269" spans="1:11" ht="15">
      <c r="A1269" s="328"/>
      <c r="B1269" t="s">
        <v>1270</v>
      </c>
      <c r="C1269" s="78" t="s">
        <v>528</v>
      </c>
      <c r="D1269" s="76" t="s">
        <v>529</v>
      </c>
      <c r="E1269" s="76"/>
      <c r="F1269" s="247">
        <f>H1269/$A$3</f>
        <v>7.432568965517241</v>
      </c>
      <c r="G1269" s="6">
        <v>187.43</v>
      </c>
      <c r="H1269" s="52">
        <f t="shared" si="152"/>
        <v>215.5445</v>
      </c>
      <c r="I1269" s="25">
        <f t="shared" si="153"/>
        <v>237.09895000000003</v>
      </c>
      <c r="J1269" s="210"/>
      <c r="K1269" s="282">
        <f t="shared" si="151"/>
        <v>0</v>
      </c>
    </row>
    <row r="1270" spans="1:11" ht="15">
      <c r="A1270" s="328"/>
      <c r="B1270" t="s">
        <v>1271</v>
      </c>
      <c r="C1270" s="78" t="s">
        <v>530</v>
      </c>
      <c r="D1270" s="76" t="s">
        <v>531</v>
      </c>
      <c r="E1270" s="76"/>
      <c r="F1270" s="247">
        <f>H1270/$A$3</f>
        <v>7.4369310344827575</v>
      </c>
      <c r="G1270" s="6">
        <v>187.54</v>
      </c>
      <c r="H1270" s="52">
        <f t="shared" si="152"/>
        <v>215.67099999999996</v>
      </c>
      <c r="I1270" s="25">
        <f t="shared" si="153"/>
        <v>237.23809999999997</v>
      </c>
      <c r="J1270" s="210"/>
      <c r="K1270" s="282">
        <f t="shared" si="151"/>
        <v>0</v>
      </c>
    </row>
    <row r="1271" spans="1:11" ht="15">
      <c r="A1271" s="328"/>
      <c r="B1271" t="s">
        <v>1272</v>
      </c>
      <c r="C1271" s="78" t="s">
        <v>532</v>
      </c>
      <c r="D1271" s="76" t="s">
        <v>533</v>
      </c>
      <c r="E1271" s="76"/>
      <c r="F1271" s="247">
        <f>H1271/$A$3</f>
        <v>7.786689655172413</v>
      </c>
      <c r="G1271" s="6">
        <v>196.36</v>
      </c>
      <c r="H1271" s="52">
        <f t="shared" si="152"/>
        <v>225.814</v>
      </c>
      <c r="I1271" s="25">
        <f t="shared" si="153"/>
        <v>248.39540000000002</v>
      </c>
      <c r="J1271" s="210"/>
      <c r="K1271" s="282">
        <f t="shared" si="151"/>
        <v>0</v>
      </c>
    </row>
    <row r="1272" spans="1:11" ht="15.75" thickBot="1">
      <c r="A1272" s="328"/>
      <c r="B1272" t="s">
        <v>1273</v>
      </c>
      <c r="C1272" s="79" t="s">
        <v>268</v>
      </c>
      <c r="D1272" s="75" t="s">
        <v>535</v>
      </c>
      <c r="E1272" s="75"/>
      <c r="F1272" s="248">
        <f>H1272/A3</f>
        <v>8.14160344827586</v>
      </c>
      <c r="G1272" s="27">
        <v>205.31</v>
      </c>
      <c r="H1272" s="367">
        <f t="shared" si="152"/>
        <v>236.10649999999998</v>
      </c>
      <c r="I1272" s="29">
        <f t="shared" si="153"/>
        <v>259.71715</v>
      </c>
      <c r="J1272" s="210"/>
      <c r="K1272" s="282">
        <f t="shared" si="151"/>
        <v>0</v>
      </c>
    </row>
    <row r="1273" spans="2:11" ht="15.75" thickBot="1">
      <c r="B1273" s="83"/>
      <c r="C1273" s="76"/>
      <c r="D1273" s="76"/>
      <c r="E1273" s="76"/>
      <c r="F1273" s="76"/>
      <c r="G1273" s="6"/>
      <c r="H1273" s="52"/>
      <c r="I1273" s="8"/>
      <c r="J1273" s="210"/>
      <c r="K1273" s="282"/>
    </row>
    <row r="1274" spans="2:12" ht="23.25" customHeight="1" thickBot="1">
      <c r="B1274" s="467" t="s">
        <v>622</v>
      </c>
      <c r="C1274" s="477" t="s">
        <v>619</v>
      </c>
      <c r="D1274" s="478"/>
      <c r="E1274" s="478"/>
      <c r="F1274" s="478"/>
      <c r="G1274" s="478"/>
      <c r="H1274" s="478"/>
      <c r="I1274" s="479"/>
      <c r="J1274" s="210"/>
      <c r="K1274" s="282"/>
      <c r="L1274" s="376" t="s">
        <v>23</v>
      </c>
    </row>
    <row r="1275" spans="2:11" ht="15.75" thickTop="1">
      <c r="B1275" s="467"/>
      <c r="C1275" s="77" t="s">
        <v>620</v>
      </c>
      <c r="D1275" s="82" t="s">
        <v>297</v>
      </c>
      <c r="E1275" s="82"/>
      <c r="F1275" s="347" t="s">
        <v>1702</v>
      </c>
      <c r="G1275" s="80"/>
      <c r="H1275" s="81"/>
      <c r="I1275" s="25"/>
      <c r="J1275" s="210"/>
      <c r="K1275" s="282"/>
    </row>
    <row r="1276" spans="1:18" ht="14.25" customHeight="1">
      <c r="A1276" s="328"/>
      <c r="B1276" t="s">
        <v>623</v>
      </c>
      <c r="C1276" s="78" t="s">
        <v>280</v>
      </c>
      <c r="D1276" s="76" t="s">
        <v>299</v>
      </c>
      <c r="E1276" s="76"/>
      <c r="F1276" s="247">
        <f>H1276/$A$3</f>
        <v>2.367241379310345</v>
      </c>
      <c r="G1276" s="158">
        <v>57.21</v>
      </c>
      <c r="H1276" s="159">
        <f>ROUND(G1276*1.2,2)</f>
        <v>68.65</v>
      </c>
      <c r="I1276" s="160">
        <f>H1276*1.1</f>
        <v>75.51500000000001</v>
      </c>
      <c r="J1276" s="210"/>
      <c r="K1276" s="282">
        <f t="shared" si="151"/>
        <v>0</v>
      </c>
      <c r="L1276" s="611" t="s">
        <v>1587</v>
      </c>
      <c r="M1276" s="611"/>
      <c r="N1276" s="611"/>
      <c r="O1276" s="611"/>
      <c r="P1276" s="611"/>
      <c r="Q1276" s="611"/>
      <c r="R1276" s="611"/>
    </row>
    <row r="1277" spans="1:18" ht="15">
      <c r="A1277" s="328"/>
      <c r="B1277" t="s">
        <v>624</v>
      </c>
      <c r="C1277" s="78" t="s">
        <v>287</v>
      </c>
      <c r="D1277" s="76" t="s">
        <v>300</v>
      </c>
      <c r="E1277" s="76"/>
      <c r="F1277" s="247">
        <f aca="true" t="shared" si="154" ref="F1277:F1283">H1277/$A$3</f>
        <v>2.9786206896551723</v>
      </c>
      <c r="G1277" s="158">
        <v>71.98</v>
      </c>
      <c r="H1277" s="159">
        <f aca="true" t="shared" si="155" ref="H1277:H1284">ROUND(G1277*1.2,2)</f>
        <v>86.38</v>
      </c>
      <c r="I1277" s="160">
        <f aca="true" t="shared" si="156" ref="I1277:I1284">H1277*1.1</f>
        <v>95.018</v>
      </c>
      <c r="J1277" s="210"/>
      <c r="K1277" s="282">
        <f t="shared" si="151"/>
        <v>0</v>
      </c>
      <c r="L1277" s="611"/>
      <c r="M1277" s="611"/>
      <c r="N1277" s="611"/>
      <c r="O1277" s="611"/>
      <c r="P1277" s="611"/>
      <c r="Q1277" s="611"/>
      <c r="R1277" s="611"/>
    </row>
    <row r="1278" spans="1:18" ht="15">
      <c r="A1278" s="328"/>
      <c r="B1278" t="s">
        <v>625</v>
      </c>
      <c r="C1278" s="78" t="s">
        <v>251</v>
      </c>
      <c r="D1278" s="76" t="s">
        <v>425</v>
      </c>
      <c r="E1278" s="76"/>
      <c r="F1278" s="247">
        <f t="shared" si="154"/>
        <v>3.7151724137931033</v>
      </c>
      <c r="G1278" s="158">
        <v>89.78</v>
      </c>
      <c r="H1278" s="159">
        <f t="shared" si="155"/>
        <v>107.74</v>
      </c>
      <c r="I1278" s="160">
        <f t="shared" si="156"/>
        <v>118.51400000000001</v>
      </c>
      <c r="J1278" s="210"/>
      <c r="K1278" s="282">
        <f t="shared" si="151"/>
        <v>0</v>
      </c>
      <c r="L1278" s="611"/>
      <c r="M1278" s="611"/>
      <c r="N1278" s="611"/>
      <c r="O1278" s="611"/>
      <c r="P1278" s="611"/>
      <c r="Q1278" s="611"/>
      <c r="R1278" s="611"/>
    </row>
    <row r="1279" spans="1:18" ht="15">
      <c r="A1279" s="328"/>
      <c r="B1279" t="s">
        <v>626</v>
      </c>
      <c r="C1279" s="78" t="s">
        <v>293</v>
      </c>
      <c r="D1279" s="76" t="s">
        <v>302</v>
      </c>
      <c r="E1279" s="76"/>
      <c r="F1279" s="247">
        <f t="shared" si="154"/>
        <v>4.58</v>
      </c>
      <c r="G1279" s="158">
        <v>110.68</v>
      </c>
      <c r="H1279" s="159">
        <f t="shared" si="155"/>
        <v>132.82</v>
      </c>
      <c r="I1279" s="160">
        <f t="shared" si="156"/>
        <v>146.102</v>
      </c>
      <c r="J1279" s="210"/>
      <c r="K1279" s="282">
        <f t="shared" si="151"/>
        <v>0</v>
      </c>
      <c r="L1279" s="425"/>
      <c r="M1279" s="425"/>
      <c r="N1279" s="425"/>
      <c r="O1279" s="425"/>
      <c r="P1279" s="425"/>
      <c r="Q1279" s="425"/>
      <c r="R1279" s="425"/>
    </row>
    <row r="1280" spans="1:18" ht="15">
      <c r="A1280" s="328"/>
      <c r="B1280" t="s">
        <v>627</v>
      </c>
      <c r="C1280" s="78" t="s">
        <v>295</v>
      </c>
      <c r="D1280" s="76" t="s">
        <v>441</v>
      </c>
      <c r="E1280" s="76"/>
      <c r="F1280" s="247">
        <f t="shared" si="154"/>
        <v>5.5696551724137935</v>
      </c>
      <c r="G1280" s="158">
        <v>134.6</v>
      </c>
      <c r="H1280" s="159">
        <f t="shared" si="155"/>
        <v>161.52</v>
      </c>
      <c r="I1280" s="160">
        <f t="shared" si="156"/>
        <v>177.67200000000003</v>
      </c>
      <c r="J1280" s="210"/>
      <c r="K1280" s="282">
        <f t="shared" si="151"/>
        <v>0</v>
      </c>
      <c r="L1280" s="425"/>
      <c r="M1280" s="425"/>
      <c r="N1280" s="425"/>
      <c r="O1280" s="425"/>
      <c r="P1280" s="425"/>
      <c r="Q1280" s="425"/>
      <c r="R1280" s="425"/>
    </row>
    <row r="1281" spans="1:18" ht="15">
      <c r="A1281" s="328"/>
      <c r="B1281" t="s">
        <v>1589</v>
      </c>
      <c r="C1281" s="78" t="s">
        <v>306</v>
      </c>
      <c r="D1281" s="76" t="s">
        <v>470</v>
      </c>
      <c r="E1281" s="76"/>
      <c r="F1281" s="247">
        <f t="shared" si="154"/>
        <v>9.264827586206897</v>
      </c>
      <c r="G1281" s="158">
        <v>223.9</v>
      </c>
      <c r="H1281" s="159">
        <f t="shared" si="155"/>
        <v>268.68</v>
      </c>
      <c r="I1281" s="160">
        <f t="shared" si="156"/>
        <v>295.54800000000006</v>
      </c>
      <c r="J1281" s="210"/>
      <c r="K1281" s="282">
        <f t="shared" si="151"/>
        <v>0</v>
      </c>
      <c r="L1281" s="610" t="s">
        <v>1876</v>
      </c>
      <c r="M1281" s="610"/>
      <c r="N1281" s="610"/>
      <c r="O1281" s="610"/>
      <c r="P1281" s="610"/>
      <c r="Q1281" s="610"/>
      <c r="R1281" s="610"/>
    </row>
    <row r="1282" spans="1:18" ht="15">
      <c r="A1282" s="328"/>
      <c r="B1282" t="s">
        <v>771</v>
      </c>
      <c r="C1282" s="78" t="s">
        <v>318</v>
      </c>
      <c r="D1282" s="76" t="s">
        <v>482</v>
      </c>
      <c r="E1282" s="76"/>
      <c r="F1282" s="247">
        <f t="shared" si="154"/>
        <v>10.829655172413792</v>
      </c>
      <c r="G1282" s="158">
        <v>261.72</v>
      </c>
      <c r="H1282" s="159">
        <f t="shared" si="155"/>
        <v>314.06</v>
      </c>
      <c r="I1282" s="160">
        <f t="shared" si="156"/>
        <v>345.466</v>
      </c>
      <c r="J1282" s="210"/>
      <c r="K1282" s="282">
        <f t="shared" si="151"/>
        <v>0</v>
      </c>
      <c r="L1282" s="610"/>
      <c r="M1282" s="610"/>
      <c r="N1282" s="610"/>
      <c r="O1282" s="610"/>
      <c r="P1282" s="610"/>
      <c r="Q1282" s="610"/>
      <c r="R1282" s="610"/>
    </row>
    <row r="1283" spans="1:18" ht="15">
      <c r="A1283" s="328"/>
      <c r="B1283" t="s">
        <v>1590</v>
      </c>
      <c r="C1283" s="78" t="s">
        <v>320</v>
      </c>
      <c r="D1283" s="76" t="s">
        <v>484</v>
      </c>
      <c r="E1283" s="76"/>
      <c r="F1283" s="247">
        <f t="shared" si="154"/>
        <v>13.743448275862068</v>
      </c>
      <c r="G1283" s="158">
        <v>332.13</v>
      </c>
      <c r="H1283" s="159">
        <f t="shared" si="155"/>
        <v>398.56</v>
      </c>
      <c r="I1283" s="160">
        <f t="shared" si="156"/>
        <v>438.41600000000005</v>
      </c>
      <c r="J1283" s="210"/>
      <c r="K1283" s="282">
        <f t="shared" si="151"/>
        <v>0</v>
      </c>
      <c r="L1283" s="610"/>
      <c r="M1283" s="610"/>
      <c r="N1283" s="610"/>
      <c r="O1283" s="610"/>
      <c r="P1283" s="610"/>
      <c r="Q1283" s="610"/>
      <c r="R1283" s="610"/>
    </row>
    <row r="1284" spans="1:12" ht="15.75" thickBot="1">
      <c r="A1284" s="328"/>
      <c r="B1284" t="s">
        <v>1588</v>
      </c>
      <c r="C1284" s="79" t="s">
        <v>321</v>
      </c>
      <c r="D1284" s="75" t="s">
        <v>485</v>
      </c>
      <c r="E1284" s="75"/>
      <c r="F1284" s="248">
        <f>H1284/A3</f>
        <v>15.630344827586207</v>
      </c>
      <c r="G1284" s="161">
        <v>377.73</v>
      </c>
      <c r="H1284" s="162">
        <f t="shared" si="155"/>
        <v>453.28</v>
      </c>
      <c r="I1284" s="163">
        <f t="shared" si="156"/>
        <v>498.608</v>
      </c>
      <c r="J1284" s="210"/>
      <c r="K1284" s="282">
        <f t="shared" si="151"/>
        <v>0</v>
      </c>
      <c r="L1284" s="194"/>
    </row>
    <row r="1285" spans="10:11" ht="15.75" thickBot="1">
      <c r="J1285" s="210"/>
      <c r="K1285" s="282"/>
    </row>
    <row r="1286" spans="3:12" ht="60" customHeight="1" thickBot="1">
      <c r="C1286" s="519" t="s">
        <v>1205</v>
      </c>
      <c r="D1286" s="520"/>
      <c r="E1286" s="520"/>
      <c r="F1286" s="520"/>
      <c r="G1286" s="520"/>
      <c r="H1286" s="520"/>
      <c r="I1286" s="521"/>
      <c r="J1286" s="227"/>
      <c r="K1286" s="282"/>
      <c r="L1286" s="376" t="s">
        <v>1218</v>
      </c>
    </row>
    <row r="1287" spans="3:12" ht="21.75" customHeight="1" thickBot="1">
      <c r="C1287" s="596" t="s">
        <v>2004</v>
      </c>
      <c r="D1287" s="597"/>
      <c r="E1287" s="597"/>
      <c r="F1287" s="597"/>
      <c r="G1287" s="597"/>
      <c r="H1287" s="597"/>
      <c r="I1287" s="598"/>
      <c r="J1287" s="227"/>
      <c r="K1287" s="282"/>
      <c r="L1287" s="376"/>
    </row>
    <row r="1288" spans="1:12" ht="15.75" thickTop="1">
      <c r="A1288" s="464" t="s">
        <v>770</v>
      </c>
      <c r="B1288" s="466"/>
      <c r="C1288" s="153" t="s">
        <v>1785</v>
      </c>
      <c r="D1288" s="4" t="s">
        <v>2006</v>
      </c>
      <c r="E1288" s="4"/>
      <c r="F1288" s="247">
        <v>1.3339999999999999</v>
      </c>
      <c r="G1288" s="155">
        <v>7.8</v>
      </c>
      <c r="H1288" s="129">
        <f>G1288*1.15</f>
        <v>8.969999999999999</v>
      </c>
      <c r="I1288" s="257">
        <f>H1288*1.1</f>
        <v>9.866999999999999</v>
      </c>
      <c r="J1288" s="228"/>
      <c r="K1288" s="282">
        <f>I1288*J1288</f>
        <v>0</v>
      </c>
      <c r="L1288" s="373"/>
    </row>
    <row r="1289" spans="1:12" ht="15">
      <c r="A1289" s="372"/>
      <c r="C1289" s="153" t="s">
        <v>30</v>
      </c>
      <c r="D1289" s="4" t="s">
        <v>2006</v>
      </c>
      <c r="E1289" s="4"/>
      <c r="F1289" s="247">
        <v>1.304017857142857</v>
      </c>
      <c r="G1289" s="155">
        <v>8.53</v>
      </c>
      <c r="H1289" s="129">
        <f>G1289*1.15</f>
        <v>9.809499999999998</v>
      </c>
      <c r="I1289" s="257">
        <f>H1289*1.1</f>
        <v>10.790449999999998</v>
      </c>
      <c r="J1289" s="228"/>
      <c r="K1289" s="282">
        <f aca="true" t="shared" si="157" ref="K1289:K1351">I1289*J1289</f>
        <v>0</v>
      </c>
      <c r="L1289" s="373"/>
    </row>
    <row r="1290" spans="1:12" ht="15">
      <c r="A1290" s="372"/>
      <c r="C1290" s="153" t="s">
        <v>31</v>
      </c>
      <c r="D1290" s="4" t="s">
        <v>2006</v>
      </c>
      <c r="E1290" s="4"/>
      <c r="F1290" s="247">
        <v>1.3093571428571429</v>
      </c>
      <c r="G1290" s="155">
        <v>8.56</v>
      </c>
      <c r="H1290" s="129">
        <f aca="true" t="shared" si="158" ref="H1290:H1301">G1290*1.15</f>
        <v>9.844</v>
      </c>
      <c r="I1290" s="257">
        <f aca="true" t="shared" si="159" ref="I1290:I1301">H1290*1.1</f>
        <v>10.8284</v>
      </c>
      <c r="J1290" s="228"/>
      <c r="K1290" s="282">
        <f t="shared" si="157"/>
        <v>0</v>
      </c>
      <c r="L1290" s="406"/>
    </row>
    <row r="1291" spans="1:12" ht="15">
      <c r="A1291" s="372"/>
      <c r="C1291" s="153" t="s">
        <v>32</v>
      </c>
      <c r="D1291" s="4" t="s">
        <v>2006</v>
      </c>
      <c r="E1291" s="4"/>
      <c r="F1291" s="247">
        <v>1.1738214285714286</v>
      </c>
      <c r="G1291" s="155">
        <v>9.02</v>
      </c>
      <c r="H1291" s="129">
        <f t="shared" si="158"/>
        <v>10.373</v>
      </c>
      <c r="I1291" s="257">
        <f t="shared" si="159"/>
        <v>11.4103</v>
      </c>
      <c r="J1291" s="228"/>
      <c r="K1291" s="282">
        <f t="shared" si="157"/>
        <v>0</v>
      </c>
      <c r="L1291" s="373"/>
    </row>
    <row r="1292" spans="1:12" ht="15">
      <c r="A1292" s="372"/>
      <c r="C1292" s="153" t="s">
        <v>769</v>
      </c>
      <c r="D1292" s="4" t="s">
        <v>2006</v>
      </c>
      <c r="E1292" s="4"/>
      <c r="F1292" s="247">
        <v>1.350017857142857</v>
      </c>
      <c r="G1292" s="155">
        <v>8.76</v>
      </c>
      <c r="H1292" s="129">
        <f t="shared" si="158"/>
        <v>10.074</v>
      </c>
      <c r="I1292" s="257">
        <f t="shared" si="159"/>
        <v>11.0814</v>
      </c>
      <c r="J1292" s="228"/>
      <c r="K1292" s="282">
        <f t="shared" si="157"/>
        <v>0</v>
      </c>
      <c r="L1292" s="373"/>
    </row>
    <row r="1293" spans="1:12" ht="15">
      <c r="A1293" s="372"/>
      <c r="C1293" s="153" t="s">
        <v>33</v>
      </c>
      <c r="D1293" s="4" t="s">
        <v>2006</v>
      </c>
      <c r="E1293" s="4"/>
      <c r="F1293" s="247">
        <v>1.582482142857143</v>
      </c>
      <c r="G1293" s="155">
        <v>11.25</v>
      </c>
      <c r="H1293" s="129">
        <f t="shared" si="158"/>
        <v>12.937499999999998</v>
      </c>
      <c r="I1293" s="257">
        <f t="shared" si="159"/>
        <v>14.23125</v>
      </c>
      <c r="J1293" s="228"/>
      <c r="K1293" s="282">
        <f t="shared" si="157"/>
        <v>0</v>
      </c>
      <c r="L1293" s="373"/>
    </row>
    <row r="1294" spans="1:12" ht="15">
      <c r="A1294" s="372"/>
      <c r="C1294" s="153" t="s">
        <v>34</v>
      </c>
      <c r="D1294" s="4" t="s">
        <v>2006</v>
      </c>
      <c r="E1294" s="4"/>
      <c r="F1294" s="247">
        <v>1.1233035714285715</v>
      </c>
      <c r="G1294" s="155">
        <v>8.31</v>
      </c>
      <c r="H1294" s="129">
        <f t="shared" si="158"/>
        <v>9.5565</v>
      </c>
      <c r="I1294" s="257">
        <f t="shared" si="159"/>
        <v>10.51215</v>
      </c>
      <c r="J1294" s="228"/>
      <c r="K1294" s="282">
        <f t="shared" si="157"/>
        <v>0</v>
      </c>
      <c r="L1294" s="373"/>
    </row>
    <row r="1295" spans="1:12" ht="15">
      <c r="A1295" s="372"/>
      <c r="C1295" s="153" t="s">
        <v>1564</v>
      </c>
      <c r="D1295" s="4" t="s">
        <v>2006</v>
      </c>
      <c r="E1295" s="4"/>
      <c r="F1295" s="247">
        <v>1.1865535714285715</v>
      </c>
      <c r="G1295" s="155">
        <v>8.21</v>
      </c>
      <c r="H1295" s="129">
        <f t="shared" si="158"/>
        <v>9.4415</v>
      </c>
      <c r="I1295" s="257">
        <f t="shared" si="159"/>
        <v>10.38565</v>
      </c>
      <c r="J1295" s="228"/>
      <c r="K1295" s="282">
        <f t="shared" si="157"/>
        <v>0</v>
      </c>
      <c r="L1295" s="373"/>
    </row>
    <row r="1296" spans="1:12" ht="15">
      <c r="A1296" s="372"/>
      <c r="C1296" s="153" t="s">
        <v>1406</v>
      </c>
      <c r="D1296" s="4" t="s">
        <v>2006</v>
      </c>
      <c r="E1296" s="4"/>
      <c r="F1296" s="247">
        <v>1.3951964285714282</v>
      </c>
      <c r="G1296" s="155">
        <v>9.38</v>
      </c>
      <c r="H1296" s="129">
        <f t="shared" si="158"/>
        <v>10.787</v>
      </c>
      <c r="I1296" s="257">
        <f t="shared" si="159"/>
        <v>11.865700000000002</v>
      </c>
      <c r="J1296" s="228"/>
      <c r="K1296" s="282">
        <f t="shared" si="157"/>
        <v>0</v>
      </c>
      <c r="L1296" s="373"/>
    </row>
    <row r="1297" spans="1:12" ht="15">
      <c r="A1297" s="372"/>
      <c r="C1297" s="153" t="s">
        <v>35</v>
      </c>
      <c r="D1297" s="4" t="s">
        <v>2006</v>
      </c>
      <c r="E1297" s="4"/>
      <c r="F1297" s="247">
        <v>1.4173749999999998</v>
      </c>
      <c r="G1297" s="155">
        <v>9.5</v>
      </c>
      <c r="H1297" s="129">
        <f t="shared" si="158"/>
        <v>10.924999999999999</v>
      </c>
      <c r="I1297" s="257">
        <f t="shared" si="159"/>
        <v>12.0175</v>
      </c>
      <c r="J1297" s="228"/>
      <c r="K1297" s="282">
        <f t="shared" si="157"/>
        <v>0</v>
      </c>
      <c r="L1297" s="373"/>
    </row>
    <row r="1298" spans="1:12" ht="15">
      <c r="A1298" s="372"/>
      <c r="C1298" s="153" t="s">
        <v>1198</v>
      </c>
      <c r="D1298" s="4" t="s">
        <v>2006</v>
      </c>
      <c r="E1298" s="4"/>
      <c r="F1298" s="247">
        <v>1.0567678571428571</v>
      </c>
      <c r="G1298" s="155">
        <v>6.15</v>
      </c>
      <c r="H1298" s="129">
        <f t="shared" si="158"/>
        <v>7.0725</v>
      </c>
      <c r="I1298" s="257">
        <f t="shared" si="159"/>
        <v>7.779750000000001</v>
      </c>
      <c r="J1298" s="228"/>
      <c r="K1298" s="282">
        <f t="shared" si="157"/>
        <v>0</v>
      </c>
      <c r="L1298" s="373"/>
    </row>
    <row r="1299" spans="1:12" ht="15">
      <c r="A1299" s="372"/>
      <c r="C1299" s="153" t="s">
        <v>36</v>
      </c>
      <c r="D1299" s="4" t="s">
        <v>2006</v>
      </c>
      <c r="E1299" s="4"/>
      <c r="F1299" s="247">
        <v>1.382875</v>
      </c>
      <c r="G1299" s="155">
        <v>9.25</v>
      </c>
      <c r="H1299" s="129">
        <f t="shared" si="158"/>
        <v>10.6375</v>
      </c>
      <c r="I1299" s="257">
        <f t="shared" si="159"/>
        <v>11.70125</v>
      </c>
      <c r="J1299" s="228"/>
      <c r="K1299" s="282">
        <f t="shared" si="157"/>
        <v>0</v>
      </c>
      <c r="L1299" s="373"/>
    </row>
    <row r="1300" spans="1:12" ht="15">
      <c r="A1300" s="372"/>
      <c r="C1300" s="153" t="s">
        <v>673</v>
      </c>
      <c r="D1300" s="4" t="s">
        <v>2006</v>
      </c>
      <c r="E1300" s="4"/>
      <c r="F1300" s="247">
        <v>1.163142857142857</v>
      </c>
      <c r="G1300" s="155">
        <v>7.46</v>
      </c>
      <c r="H1300" s="129">
        <f t="shared" si="158"/>
        <v>8.578999999999999</v>
      </c>
      <c r="I1300" s="257">
        <f t="shared" si="159"/>
        <v>9.4369</v>
      </c>
      <c r="J1300" s="228"/>
      <c r="K1300" s="282">
        <f t="shared" si="157"/>
        <v>0</v>
      </c>
      <c r="L1300" s="373"/>
    </row>
    <row r="1301" spans="1:12" ht="15">
      <c r="A1301" s="372"/>
      <c r="C1301" s="153" t="s">
        <v>1349</v>
      </c>
      <c r="D1301" s="4" t="s">
        <v>2006</v>
      </c>
      <c r="E1301" s="4"/>
      <c r="F1301" s="247">
        <v>1.2268035714285712</v>
      </c>
      <c r="G1301" s="155">
        <v>7.27</v>
      </c>
      <c r="H1301" s="129">
        <f t="shared" si="158"/>
        <v>8.360499999999998</v>
      </c>
      <c r="I1301" s="257">
        <f t="shared" si="159"/>
        <v>9.196549999999998</v>
      </c>
      <c r="J1301" s="228"/>
      <c r="K1301" s="282">
        <f t="shared" si="157"/>
        <v>0</v>
      </c>
      <c r="L1301" s="373"/>
    </row>
    <row r="1302" spans="1:12" ht="15.75" thickBot="1">
      <c r="A1302" s="372"/>
      <c r="C1302" s="153" t="s">
        <v>37</v>
      </c>
      <c r="D1302" s="4" t="s">
        <v>2006</v>
      </c>
      <c r="E1302" s="4"/>
      <c r="F1302" s="247">
        <v>1.3118214285714287</v>
      </c>
      <c r="G1302" s="155">
        <v>9.05</v>
      </c>
      <c r="H1302" s="129">
        <f>G1302*1.15</f>
        <v>10.4075</v>
      </c>
      <c r="I1302" s="257">
        <f>H1302*1.1</f>
        <v>11.448250000000002</v>
      </c>
      <c r="J1302" s="228"/>
      <c r="K1302" s="282">
        <f t="shared" si="157"/>
        <v>0</v>
      </c>
      <c r="L1302" s="373"/>
    </row>
    <row r="1303" spans="3:12" ht="21" customHeight="1" thickBot="1">
      <c r="C1303" s="596" t="s">
        <v>2005</v>
      </c>
      <c r="D1303" s="597"/>
      <c r="E1303" s="597"/>
      <c r="F1303" s="597"/>
      <c r="G1303" s="597"/>
      <c r="H1303" s="597"/>
      <c r="I1303" s="598"/>
      <c r="J1303" s="228"/>
      <c r="K1303" s="282"/>
      <c r="L1303" s="373"/>
    </row>
    <row r="1304" spans="1:12" ht="17.25" customHeight="1" thickTop="1">
      <c r="A1304" s="464"/>
      <c r="B1304" s="466"/>
      <c r="C1304" s="153" t="s">
        <v>1785</v>
      </c>
      <c r="D1304" s="4" t="s">
        <v>2007</v>
      </c>
      <c r="E1304" s="4"/>
      <c r="F1304" s="247">
        <v>1.3339999999999999</v>
      </c>
      <c r="G1304" s="155">
        <v>13.46</v>
      </c>
      <c r="H1304" s="129">
        <f>G1304*1.15</f>
        <v>15.479</v>
      </c>
      <c r="I1304" s="257">
        <f>H1304*1.1</f>
        <v>17.0269</v>
      </c>
      <c r="J1304" s="228"/>
      <c r="K1304" s="282">
        <f t="shared" si="157"/>
        <v>0</v>
      </c>
      <c r="L1304" s="373"/>
    </row>
    <row r="1305" spans="1:12" ht="15">
      <c r="A1305" s="372"/>
      <c r="C1305" s="153" t="s">
        <v>30</v>
      </c>
      <c r="D1305" s="4" t="s">
        <v>2007</v>
      </c>
      <c r="E1305" s="4"/>
      <c r="F1305" s="247">
        <v>1.304017857142857</v>
      </c>
      <c r="G1305" s="155">
        <v>13.89</v>
      </c>
      <c r="H1305" s="129">
        <f>G1305*1.15</f>
        <v>15.9735</v>
      </c>
      <c r="I1305" s="257">
        <f>H1305*1.1</f>
        <v>17.57085</v>
      </c>
      <c r="J1305" s="228"/>
      <c r="K1305" s="282">
        <f t="shared" si="157"/>
        <v>0</v>
      </c>
      <c r="L1305" s="373"/>
    </row>
    <row r="1306" spans="1:12" ht="15">
      <c r="A1306" s="372"/>
      <c r="C1306" s="153" t="s">
        <v>31</v>
      </c>
      <c r="D1306" s="4" t="s">
        <v>2007</v>
      </c>
      <c r="E1306" s="4"/>
      <c r="F1306" s="247">
        <v>1.3093571428571429</v>
      </c>
      <c r="G1306" s="155">
        <v>13.96</v>
      </c>
      <c r="H1306" s="129">
        <f aca="true" t="shared" si="160" ref="H1306:H1317">G1306*1.15</f>
        <v>16.054</v>
      </c>
      <c r="I1306" s="257">
        <f aca="true" t="shared" si="161" ref="I1306:I1317">H1306*1.1</f>
        <v>17.6594</v>
      </c>
      <c r="J1306" s="228"/>
      <c r="K1306" s="282">
        <f t="shared" si="157"/>
        <v>0</v>
      </c>
      <c r="L1306" s="373"/>
    </row>
    <row r="1307" spans="1:12" ht="15">
      <c r="A1307" s="372"/>
      <c r="C1307" s="153" t="s">
        <v>32</v>
      </c>
      <c r="D1307" s="4" t="s">
        <v>2007</v>
      </c>
      <c r="E1307" s="4"/>
      <c r="F1307" s="247">
        <v>1.1738214285714286</v>
      </c>
      <c r="G1307" s="155">
        <v>13.46</v>
      </c>
      <c r="H1307" s="129">
        <f t="shared" si="160"/>
        <v>15.479</v>
      </c>
      <c r="I1307" s="257">
        <f t="shared" si="161"/>
        <v>17.0269</v>
      </c>
      <c r="J1307" s="228"/>
      <c r="K1307" s="282">
        <f t="shared" si="157"/>
        <v>0</v>
      </c>
      <c r="L1307" s="373"/>
    </row>
    <row r="1308" spans="1:12" ht="15">
      <c r="A1308" s="372"/>
      <c r="C1308" s="153" t="s">
        <v>769</v>
      </c>
      <c r="D1308" s="4" t="s">
        <v>2007</v>
      </c>
      <c r="E1308" s="4"/>
      <c r="F1308" s="247">
        <v>1.350017857142857</v>
      </c>
      <c r="G1308" s="155">
        <v>14.34</v>
      </c>
      <c r="H1308" s="129">
        <f t="shared" si="160"/>
        <v>16.491</v>
      </c>
      <c r="I1308" s="257">
        <f t="shared" si="161"/>
        <v>18.1401</v>
      </c>
      <c r="J1308" s="228"/>
      <c r="K1308" s="282">
        <f t="shared" si="157"/>
        <v>0</v>
      </c>
      <c r="L1308" s="373"/>
    </row>
    <row r="1309" spans="1:12" ht="15">
      <c r="A1309" s="372"/>
      <c r="C1309" s="153" t="s">
        <v>33</v>
      </c>
      <c r="D1309" s="4" t="s">
        <v>2007</v>
      </c>
      <c r="E1309" s="4"/>
      <c r="F1309" s="247">
        <v>1.582482142857143</v>
      </c>
      <c r="G1309" s="155">
        <v>19.32</v>
      </c>
      <c r="H1309" s="129">
        <f t="shared" si="160"/>
        <v>22.218</v>
      </c>
      <c r="I1309" s="257">
        <f t="shared" si="161"/>
        <v>24.4398</v>
      </c>
      <c r="J1309" s="228"/>
      <c r="K1309" s="282">
        <f t="shared" si="157"/>
        <v>0</v>
      </c>
      <c r="L1309" s="373"/>
    </row>
    <row r="1310" spans="1:12" ht="15">
      <c r="A1310" s="372"/>
      <c r="C1310" s="153" t="s">
        <v>34</v>
      </c>
      <c r="D1310" s="4" t="s">
        <v>2007</v>
      </c>
      <c r="E1310" s="4"/>
      <c r="F1310" s="247">
        <v>1.1233035714285715</v>
      </c>
      <c r="G1310" s="155">
        <v>12.98</v>
      </c>
      <c r="H1310" s="129">
        <f t="shared" si="160"/>
        <v>14.927</v>
      </c>
      <c r="I1310" s="257">
        <f t="shared" si="161"/>
        <v>16.419700000000002</v>
      </c>
      <c r="J1310" s="228"/>
      <c r="K1310" s="282">
        <f t="shared" si="157"/>
        <v>0</v>
      </c>
      <c r="L1310" s="373"/>
    </row>
    <row r="1311" spans="1:12" ht="15">
      <c r="A1311" s="372"/>
      <c r="C1311" s="153" t="s">
        <v>1564</v>
      </c>
      <c r="D1311" s="4" t="s">
        <v>2007</v>
      </c>
      <c r="E1311" s="4"/>
      <c r="F1311" s="247">
        <v>1.1865535714285715</v>
      </c>
      <c r="G1311" s="155">
        <v>13.25</v>
      </c>
      <c r="H1311" s="129">
        <f t="shared" si="160"/>
        <v>15.237499999999999</v>
      </c>
      <c r="I1311" s="257">
        <f t="shared" si="161"/>
        <v>16.76125</v>
      </c>
      <c r="J1311" s="228"/>
      <c r="K1311" s="282">
        <f t="shared" si="157"/>
        <v>0</v>
      </c>
      <c r="L1311" s="373"/>
    </row>
    <row r="1312" spans="1:12" ht="15">
      <c r="A1312" s="372"/>
      <c r="C1312" s="153" t="s">
        <v>1406</v>
      </c>
      <c r="D1312" s="4" t="s">
        <v>2007</v>
      </c>
      <c r="E1312" s="4"/>
      <c r="F1312" s="247">
        <v>1.3951964285714282</v>
      </c>
      <c r="G1312" s="155">
        <v>15.59</v>
      </c>
      <c r="H1312" s="129">
        <f t="shared" si="160"/>
        <v>17.9285</v>
      </c>
      <c r="I1312" s="257">
        <f t="shared" si="161"/>
        <v>19.72135</v>
      </c>
      <c r="J1312" s="228"/>
      <c r="K1312" s="282">
        <f t="shared" si="157"/>
        <v>0</v>
      </c>
      <c r="L1312" s="373"/>
    </row>
    <row r="1313" spans="1:12" ht="15">
      <c r="A1313" s="372"/>
      <c r="C1313" s="153" t="s">
        <v>35</v>
      </c>
      <c r="D1313" s="4" t="s">
        <v>2007</v>
      </c>
      <c r="E1313" s="4"/>
      <c r="F1313" s="247">
        <v>1.4173749999999998</v>
      </c>
      <c r="G1313" s="155">
        <v>15.83</v>
      </c>
      <c r="H1313" s="129">
        <f t="shared" si="160"/>
        <v>18.2045</v>
      </c>
      <c r="I1313" s="257">
        <f t="shared" si="161"/>
        <v>20.02495</v>
      </c>
      <c r="J1313" s="228"/>
      <c r="K1313" s="282">
        <f t="shared" si="157"/>
        <v>0</v>
      </c>
      <c r="L1313" s="373"/>
    </row>
    <row r="1314" spans="1:12" ht="15">
      <c r="A1314" s="372"/>
      <c r="C1314" s="153" t="s">
        <v>1198</v>
      </c>
      <c r="D1314" s="4" t="s">
        <v>2007</v>
      </c>
      <c r="E1314" s="4"/>
      <c r="F1314" s="247">
        <v>1.0567678571428571</v>
      </c>
      <c r="G1314" s="155">
        <v>9.67</v>
      </c>
      <c r="H1314" s="129">
        <f t="shared" si="160"/>
        <v>11.1205</v>
      </c>
      <c r="I1314" s="257">
        <f t="shared" si="161"/>
        <v>12.232550000000002</v>
      </c>
      <c r="J1314" s="228"/>
      <c r="K1314" s="282">
        <f t="shared" si="157"/>
        <v>0</v>
      </c>
      <c r="L1314" s="373"/>
    </row>
    <row r="1315" spans="1:12" ht="15">
      <c r="A1315" s="372"/>
      <c r="C1315" s="153" t="s">
        <v>36</v>
      </c>
      <c r="D1315" s="4" t="s">
        <v>2007</v>
      </c>
      <c r="E1315" s="4"/>
      <c r="F1315" s="247">
        <v>1.382875</v>
      </c>
      <c r="G1315" s="155">
        <v>15.32</v>
      </c>
      <c r="H1315" s="129">
        <f t="shared" si="160"/>
        <v>17.618</v>
      </c>
      <c r="I1315" s="257">
        <f t="shared" si="161"/>
        <v>19.3798</v>
      </c>
      <c r="J1315" s="228"/>
      <c r="K1315" s="282">
        <f t="shared" si="157"/>
        <v>0</v>
      </c>
      <c r="L1315" s="373"/>
    </row>
    <row r="1316" spans="1:12" ht="15">
      <c r="A1316" s="372"/>
      <c r="C1316" s="153" t="s">
        <v>673</v>
      </c>
      <c r="D1316" s="4" t="s">
        <v>2007</v>
      </c>
      <c r="E1316" s="4"/>
      <c r="F1316" s="247">
        <v>1.163142857142857</v>
      </c>
      <c r="G1316" s="155">
        <v>11.74</v>
      </c>
      <c r="H1316" s="129">
        <f t="shared" si="160"/>
        <v>13.501</v>
      </c>
      <c r="I1316" s="257">
        <f t="shared" si="161"/>
        <v>14.8511</v>
      </c>
      <c r="J1316" s="228"/>
      <c r="K1316" s="282">
        <f t="shared" si="157"/>
        <v>0</v>
      </c>
      <c r="L1316" s="373"/>
    </row>
    <row r="1317" spans="1:12" ht="15">
      <c r="A1317" s="372"/>
      <c r="C1317" s="153" t="s">
        <v>1349</v>
      </c>
      <c r="D1317" s="4" t="s">
        <v>2007</v>
      </c>
      <c r="E1317" s="4"/>
      <c r="F1317" s="247">
        <v>1.2268035714285712</v>
      </c>
      <c r="G1317" s="155">
        <v>13.21</v>
      </c>
      <c r="H1317" s="129">
        <f t="shared" si="160"/>
        <v>15.1915</v>
      </c>
      <c r="I1317" s="257">
        <f t="shared" si="161"/>
        <v>16.71065</v>
      </c>
      <c r="J1317" s="228"/>
      <c r="K1317" s="282">
        <f t="shared" si="157"/>
        <v>0</v>
      </c>
      <c r="L1317" s="373"/>
    </row>
    <row r="1318" spans="1:12" ht="15.75" thickBot="1">
      <c r="A1318" s="372"/>
      <c r="C1318" s="153" t="s">
        <v>37</v>
      </c>
      <c r="D1318" s="4" t="s">
        <v>2007</v>
      </c>
      <c r="E1318" s="4"/>
      <c r="F1318" s="247">
        <v>1.3118214285714287</v>
      </c>
      <c r="G1318" s="155">
        <v>14.51</v>
      </c>
      <c r="H1318" s="129">
        <f>G1318*1.15</f>
        <v>16.6865</v>
      </c>
      <c r="I1318" s="257">
        <f>H1318*1.1</f>
        <v>18.355150000000002</v>
      </c>
      <c r="J1318" s="228"/>
      <c r="K1318" s="282">
        <f t="shared" si="157"/>
        <v>0</v>
      </c>
      <c r="L1318" s="373"/>
    </row>
    <row r="1319" spans="3:12" ht="21" customHeight="1" thickBot="1">
      <c r="C1319" s="596" t="s">
        <v>13</v>
      </c>
      <c r="D1319" s="597"/>
      <c r="E1319" s="597"/>
      <c r="F1319" s="597"/>
      <c r="G1319" s="597"/>
      <c r="H1319" s="597"/>
      <c r="I1319" s="598"/>
      <c r="J1319" s="228"/>
      <c r="K1319" s="282"/>
      <c r="L1319" s="373"/>
    </row>
    <row r="1320" spans="1:12" ht="15.75" thickTop="1">
      <c r="A1320" s="464"/>
      <c r="B1320" s="466"/>
      <c r="C1320" s="153" t="s">
        <v>1785</v>
      </c>
      <c r="D1320" s="4" t="s">
        <v>2002</v>
      </c>
      <c r="E1320" s="4"/>
      <c r="F1320" s="247">
        <v>1.3339999999999999</v>
      </c>
      <c r="G1320" s="155">
        <v>32.48</v>
      </c>
      <c r="H1320" s="129">
        <v>37.352</v>
      </c>
      <c r="I1320" s="257">
        <v>41.0872</v>
      </c>
      <c r="J1320" s="228"/>
      <c r="K1320" s="282">
        <f t="shared" si="157"/>
        <v>0</v>
      </c>
      <c r="L1320" s="373"/>
    </row>
    <row r="1321" spans="1:12" ht="15">
      <c r="A1321" s="372"/>
      <c r="C1321" s="153" t="s">
        <v>30</v>
      </c>
      <c r="D1321" s="4" t="s">
        <v>2002</v>
      </c>
      <c r="E1321" s="4"/>
      <c r="F1321" s="247">
        <v>1.304017857142857</v>
      </c>
      <c r="G1321" s="155">
        <v>33.68</v>
      </c>
      <c r="H1321" s="129">
        <v>36.512499999999996</v>
      </c>
      <c r="I1321" s="257">
        <v>40.16375</v>
      </c>
      <c r="J1321" s="228"/>
      <c r="K1321" s="282">
        <f t="shared" si="157"/>
        <v>0</v>
      </c>
      <c r="L1321" s="373"/>
    </row>
    <row r="1322" spans="1:12" ht="15">
      <c r="A1322" s="372"/>
      <c r="C1322" s="153" t="s">
        <v>31</v>
      </c>
      <c r="D1322" s="4" t="s">
        <v>2002</v>
      </c>
      <c r="E1322" s="4"/>
      <c r="F1322" s="247">
        <v>1.3093571428571429</v>
      </c>
      <c r="G1322" s="155">
        <v>33.83</v>
      </c>
      <c r="H1322" s="129">
        <v>36.662</v>
      </c>
      <c r="I1322" s="257">
        <v>40.3282</v>
      </c>
      <c r="J1322" s="228"/>
      <c r="K1322" s="282">
        <f t="shared" si="157"/>
        <v>0</v>
      </c>
      <c r="L1322" s="373"/>
    </row>
    <row r="1323" spans="1:12" ht="15">
      <c r="A1323" s="372"/>
      <c r="C1323" s="153" t="s">
        <v>32</v>
      </c>
      <c r="D1323" s="4" t="s">
        <v>2002</v>
      </c>
      <c r="E1323" s="4"/>
      <c r="F1323" s="247">
        <v>1.1738214285714286</v>
      </c>
      <c r="G1323" s="155">
        <v>32.59</v>
      </c>
      <c r="H1323" s="129">
        <v>32.867</v>
      </c>
      <c r="I1323" s="257">
        <v>36.1537</v>
      </c>
      <c r="J1323" s="228"/>
      <c r="K1323" s="282">
        <f t="shared" si="157"/>
        <v>0</v>
      </c>
      <c r="L1323" s="373"/>
    </row>
    <row r="1324" spans="1:12" ht="15">
      <c r="A1324" s="372"/>
      <c r="C1324" s="153" t="s">
        <v>769</v>
      </c>
      <c r="D1324" s="4" t="s">
        <v>2002</v>
      </c>
      <c r="E1324" s="4"/>
      <c r="F1324" s="247">
        <v>1.350017857142857</v>
      </c>
      <c r="G1324" s="155">
        <v>34.82</v>
      </c>
      <c r="H1324" s="129">
        <v>37.80049999999999</v>
      </c>
      <c r="I1324" s="257">
        <v>41.580549999999995</v>
      </c>
      <c r="J1324" s="228"/>
      <c r="K1324" s="282">
        <f t="shared" si="157"/>
        <v>0</v>
      </c>
      <c r="L1324" s="373"/>
    </row>
    <row r="1325" spans="1:12" ht="15">
      <c r="A1325" s="372"/>
      <c r="C1325" s="153" t="s">
        <v>33</v>
      </c>
      <c r="D1325" s="4" t="s">
        <v>2002</v>
      </c>
      <c r="E1325" s="4"/>
      <c r="F1325" s="247">
        <v>1.582482142857143</v>
      </c>
      <c r="G1325" s="155">
        <v>47.27</v>
      </c>
      <c r="H1325" s="129">
        <v>44.3095</v>
      </c>
      <c r="I1325" s="257">
        <v>48.74045</v>
      </c>
      <c r="J1325" s="228"/>
      <c r="K1325" s="282">
        <f t="shared" si="157"/>
        <v>0</v>
      </c>
      <c r="L1325" s="373"/>
    </row>
    <row r="1326" spans="1:12" ht="15">
      <c r="A1326" s="372"/>
      <c r="C1326" s="153" t="s">
        <v>34</v>
      </c>
      <c r="D1326" s="4" t="s">
        <v>2002</v>
      </c>
      <c r="E1326" s="4"/>
      <c r="F1326" s="247">
        <v>1.1233035714285715</v>
      </c>
      <c r="G1326" s="155">
        <v>29.06</v>
      </c>
      <c r="H1326" s="129">
        <v>31.4525</v>
      </c>
      <c r="I1326" s="257">
        <v>34.597750000000005</v>
      </c>
      <c r="J1326" s="228"/>
      <c r="K1326" s="282">
        <f t="shared" si="157"/>
        <v>0</v>
      </c>
      <c r="L1326" s="373"/>
    </row>
    <row r="1327" spans="1:12" ht="15">
      <c r="A1327" s="372"/>
      <c r="C1327" s="153" t="s">
        <v>1564</v>
      </c>
      <c r="D1327" s="4" t="s">
        <v>2002</v>
      </c>
      <c r="E1327" s="4"/>
      <c r="F1327" s="247">
        <v>1.1865535714285715</v>
      </c>
      <c r="G1327" s="155">
        <v>32.1</v>
      </c>
      <c r="H1327" s="129">
        <v>33.2235</v>
      </c>
      <c r="I1327" s="257">
        <v>36.54585</v>
      </c>
      <c r="J1327" s="228"/>
      <c r="K1327" s="282">
        <f t="shared" si="157"/>
        <v>0</v>
      </c>
      <c r="L1327" s="373"/>
    </row>
    <row r="1328" spans="1:12" ht="15">
      <c r="A1328" s="372"/>
      <c r="C1328" s="153" t="s">
        <v>1406</v>
      </c>
      <c r="D1328" s="4" t="s">
        <v>2002</v>
      </c>
      <c r="E1328" s="4"/>
      <c r="F1328" s="247">
        <v>1.3951964285714282</v>
      </c>
      <c r="G1328" s="155">
        <v>37.95</v>
      </c>
      <c r="H1328" s="129">
        <v>39.06549999999999</v>
      </c>
      <c r="I1328" s="257">
        <v>42.972049999999996</v>
      </c>
      <c r="J1328" s="228"/>
      <c r="K1328" s="282">
        <f t="shared" si="157"/>
        <v>0</v>
      </c>
      <c r="L1328" s="373"/>
    </row>
    <row r="1329" spans="1:12" ht="15">
      <c r="A1329" s="372"/>
      <c r="C1329" s="153" t="s">
        <v>35</v>
      </c>
      <c r="D1329" s="4" t="s">
        <v>2002</v>
      </c>
      <c r="E1329" s="4"/>
      <c r="F1329" s="247">
        <v>1.4173749999999998</v>
      </c>
      <c r="G1329" s="155">
        <v>38.55</v>
      </c>
      <c r="H1329" s="129">
        <v>39.686499999999995</v>
      </c>
      <c r="I1329" s="257">
        <v>43.65515</v>
      </c>
      <c r="J1329" s="228"/>
      <c r="K1329" s="282">
        <f t="shared" si="157"/>
        <v>0</v>
      </c>
      <c r="L1329" s="373"/>
    </row>
    <row r="1330" spans="1:12" ht="15">
      <c r="A1330" s="372"/>
      <c r="C1330" s="153" t="s">
        <v>1198</v>
      </c>
      <c r="D1330" s="4" t="s">
        <v>2002</v>
      </c>
      <c r="E1330" s="4"/>
      <c r="F1330" s="247">
        <v>1.0567678571428571</v>
      </c>
      <c r="G1330" s="155">
        <v>26.2</v>
      </c>
      <c r="H1330" s="129">
        <v>29.589499999999997</v>
      </c>
      <c r="I1330" s="257">
        <v>32.54845</v>
      </c>
      <c r="J1330" s="228"/>
      <c r="K1330" s="282">
        <f t="shared" si="157"/>
        <v>0</v>
      </c>
      <c r="L1330" s="373"/>
    </row>
    <row r="1331" spans="1:12" ht="15">
      <c r="A1331" s="372"/>
      <c r="C1331" s="153" t="s">
        <v>36</v>
      </c>
      <c r="D1331" s="4" t="s">
        <v>2002</v>
      </c>
      <c r="E1331" s="4"/>
      <c r="F1331" s="247">
        <v>1.382875</v>
      </c>
      <c r="G1331" s="155">
        <v>37.27</v>
      </c>
      <c r="H1331" s="129">
        <v>38.7205</v>
      </c>
      <c r="I1331" s="257">
        <v>42.59255</v>
      </c>
      <c r="J1331" s="228"/>
      <c r="K1331" s="282">
        <f t="shared" si="157"/>
        <v>0</v>
      </c>
      <c r="L1331" s="373"/>
    </row>
    <row r="1332" spans="1:12" ht="15">
      <c r="A1332" s="372"/>
      <c r="C1332" s="153" t="s">
        <v>673</v>
      </c>
      <c r="D1332" s="4" t="s">
        <v>2002</v>
      </c>
      <c r="E1332" s="4"/>
      <c r="F1332" s="247">
        <v>1.163142857142857</v>
      </c>
      <c r="G1332" s="155">
        <v>28.32</v>
      </c>
      <c r="H1332" s="129">
        <v>32.568</v>
      </c>
      <c r="I1332" s="257">
        <v>35.8248</v>
      </c>
      <c r="J1332" s="228"/>
      <c r="K1332" s="282">
        <f t="shared" si="157"/>
        <v>0</v>
      </c>
      <c r="L1332" s="373"/>
    </row>
    <row r="1333" spans="1:12" ht="15">
      <c r="A1333" s="372"/>
      <c r="C1333" s="153" t="s">
        <v>1349</v>
      </c>
      <c r="D1333" s="4" t="s">
        <v>2002</v>
      </c>
      <c r="E1333" s="4"/>
      <c r="F1333" s="247">
        <v>1.2268035714285712</v>
      </c>
      <c r="G1333" s="155">
        <v>31.98</v>
      </c>
      <c r="H1333" s="129">
        <v>34.3505</v>
      </c>
      <c r="I1333" s="257">
        <v>37.78555</v>
      </c>
      <c r="J1333" s="228"/>
      <c r="K1333" s="282">
        <f t="shared" si="157"/>
        <v>0</v>
      </c>
      <c r="L1333" s="373"/>
    </row>
    <row r="1334" spans="1:12" ht="15">
      <c r="A1334" s="372"/>
      <c r="C1334" s="153" t="s">
        <v>37</v>
      </c>
      <c r="D1334" s="4" t="s">
        <v>2002</v>
      </c>
      <c r="E1334" s="4"/>
      <c r="F1334" s="247">
        <v>1.3118214285714287</v>
      </c>
      <c r="G1334" s="155">
        <v>35.11</v>
      </c>
      <c r="H1334" s="129">
        <v>36.731</v>
      </c>
      <c r="I1334" s="257">
        <v>40.40410000000001</v>
      </c>
      <c r="J1334" s="228"/>
      <c r="K1334" s="282">
        <f t="shared" si="157"/>
        <v>0</v>
      </c>
      <c r="L1334" s="373"/>
    </row>
    <row r="1335" spans="1:11" ht="15.75" thickBot="1">
      <c r="A1335" s="372"/>
      <c r="C1335" s="153"/>
      <c r="D1335" s="4"/>
      <c r="E1335" s="4"/>
      <c r="F1335" s="247"/>
      <c r="G1335" s="155"/>
      <c r="H1335" s="129"/>
      <c r="I1335" s="257"/>
      <c r="J1335" s="228"/>
      <c r="K1335" s="282"/>
    </row>
    <row r="1336" spans="1:11" ht="21" customHeight="1" thickBot="1">
      <c r="A1336" s="372"/>
      <c r="C1336" s="596" t="s">
        <v>534</v>
      </c>
      <c r="D1336" s="597"/>
      <c r="E1336" s="597"/>
      <c r="F1336" s="597"/>
      <c r="G1336" s="597"/>
      <c r="H1336" s="597"/>
      <c r="I1336" s="598"/>
      <c r="J1336" s="228"/>
      <c r="K1336" s="282"/>
    </row>
    <row r="1337" spans="1:11" ht="14.25" customHeight="1" thickTop="1">
      <c r="A1337" s="464"/>
      <c r="B1337" s="466"/>
      <c r="C1337" s="153" t="s">
        <v>1785</v>
      </c>
      <c r="D1337" s="4" t="s">
        <v>2003</v>
      </c>
      <c r="E1337" s="4"/>
      <c r="F1337" s="247">
        <f>H1337/$A$3</f>
        <v>2.1988793103448274</v>
      </c>
      <c r="G1337" s="155">
        <v>55.45</v>
      </c>
      <c r="H1337" s="129">
        <f>G1337*1.15</f>
        <v>63.7675</v>
      </c>
      <c r="I1337" s="257">
        <f>H1337*1.1</f>
        <v>70.14425</v>
      </c>
      <c r="J1337" s="228"/>
      <c r="K1337" s="282">
        <f t="shared" si="157"/>
        <v>0</v>
      </c>
    </row>
    <row r="1338" spans="1:12" ht="15">
      <c r="A1338" s="407"/>
      <c r="B1338" s="408"/>
      <c r="C1338" s="153" t="s">
        <v>30</v>
      </c>
      <c r="D1338" s="4" t="s">
        <v>2003</v>
      </c>
      <c r="E1338" s="4"/>
      <c r="F1338" s="247">
        <f aca="true" t="shared" si="162" ref="F1338:F1350">H1338/$A$3</f>
        <v>2.724706896551724</v>
      </c>
      <c r="G1338" s="155">
        <v>68.71</v>
      </c>
      <c r="H1338" s="129">
        <f>G1338*1.15</f>
        <v>79.0165</v>
      </c>
      <c r="I1338" s="257">
        <f>H1338*1.1</f>
        <v>86.91815</v>
      </c>
      <c r="J1338" s="228"/>
      <c r="K1338" s="282">
        <f t="shared" si="157"/>
        <v>0</v>
      </c>
      <c r="L1338" s="373"/>
    </row>
    <row r="1339" spans="1:11" ht="15">
      <c r="A1339" s="407"/>
      <c r="B1339" s="408"/>
      <c r="C1339" s="153" t="s">
        <v>31</v>
      </c>
      <c r="D1339" s="4" t="s">
        <v>2003</v>
      </c>
      <c r="E1339" s="4"/>
      <c r="F1339" s="247">
        <f t="shared" si="162"/>
        <v>2.591465517241379</v>
      </c>
      <c r="G1339" s="155">
        <v>65.35</v>
      </c>
      <c r="H1339" s="129">
        <f>G1339*1.15</f>
        <v>75.15249999999999</v>
      </c>
      <c r="I1339" s="257">
        <f>H1339*1.1</f>
        <v>82.66775</v>
      </c>
      <c r="J1339" s="228"/>
      <c r="K1339" s="282">
        <f t="shared" si="157"/>
        <v>0</v>
      </c>
    </row>
    <row r="1340" spans="1:11" ht="15">
      <c r="A1340" s="407"/>
      <c r="B1340" s="408"/>
      <c r="C1340" s="153" t="s">
        <v>32</v>
      </c>
      <c r="D1340" s="4" t="s">
        <v>2003</v>
      </c>
      <c r="E1340" s="4"/>
      <c r="F1340" s="247">
        <f t="shared" si="162"/>
        <v>2.4693275862068966</v>
      </c>
      <c r="G1340" s="155">
        <v>62.27</v>
      </c>
      <c r="H1340" s="129">
        <f>G1340*1.15</f>
        <v>71.6105</v>
      </c>
      <c r="I1340" s="257">
        <f>H1340*1.1</f>
        <v>78.77155</v>
      </c>
      <c r="J1340" s="228"/>
      <c r="K1340" s="282">
        <f t="shared" si="157"/>
        <v>0</v>
      </c>
    </row>
    <row r="1341" spans="1:11" ht="15">
      <c r="A1341" s="407"/>
      <c r="B1341" s="408"/>
      <c r="C1341" s="153" t="s">
        <v>769</v>
      </c>
      <c r="D1341" s="4" t="s">
        <v>2003</v>
      </c>
      <c r="E1341" s="4"/>
      <c r="F1341" s="247">
        <f t="shared" si="162"/>
        <v>2.734224137931035</v>
      </c>
      <c r="G1341" s="155">
        <v>68.95</v>
      </c>
      <c r="H1341" s="129">
        <f>G1341*1.15</f>
        <v>79.2925</v>
      </c>
      <c r="I1341" s="257">
        <f>H1341*1.1</f>
        <v>87.22175000000001</v>
      </c>
      <c r="J1341" s="228"/>
      <c r="K1341" s="282">
        <f t="shared" si="157"/>
        <v>0</v>
      </c>
    </row>
    <row r="1342" spans="1:11" ht="13.5" customHeight="1">
      <c r="A1342" s="407"/>
      <c r="B1342" s="408"/>
      <c r="C1342" s="153" t="s">
        <v>33</v>
      </c>
      <c r="D1342" s="4" t="s">
        <v>2003</v>
      </c>
      <c r="E1342" s="4"/>
      <c r="F1342" s="247">
        <f t="shared" si="162"/>
        <v>4.215741379310344</v>
      </c>
      <c r="G1342" s="155">
        <v>106.31</v>
      </c>
      <c r="H1342" s="129">
        <f aca="true" t="shared" si="163" ref="H1342:H1350">G1342*1.15</f>
        <v>122.25649999999999</v>
      </c>
      <c r="I1342" s="257">
        <f aca="true" t="shared" si="164" ref="I1342:I1350">H1342*1.1</f>
        <v>134.48215</v>
      </c>
      <c r="J1342" s="227"/>
      <c r="K1342" s="282">
        <f t="shared" si="157"/>
        <v>0</v>
      </c>
    </row>
    <row r="1343" spans="1:11" ht="14.25" customHeight="1">
      <c r="A1343" s="407"/>
      <c r="B1343" s="408"/>
      <c r="C1343" s="153" t="s">
        <v>34</v>
      </c>
      <c r="D1343" s="4" t="s">
        <v>2003</v>
      </c>
      <c r="E1343" s="4"/>
      <c r="F1343" s="247">
        <f t="shared" si="162"/>
        <v>2.0493793103448272</v>
      </c>
      <c r="G1343" s="155">
        <v>51.68</v>
      </c>
      <c r="H1343" s="129">
        <f t="shared" si="163"/>
        <v>59.431999999999995</v>
      </c>
      <c r="I1343" s="257">
        <f t="shared" si="164"/>
        <v>65.3752</v>
      </c>
      <c r="J1343" s="227"/>
      <c r="K1343" s="282">
        <f t="shared" si="157"/>
        <v>0</v>
      </c>
    </row>
    <row r="1344" spans="1:11" ht="15">
      <c r="A1344" s="407"/>
      <c r="B1344" s="408"/>
      <c r="C1344" s="153" t="s">
        <v>1564</v>
      </c>
      <c r="D1344" s="4" t="s">
        <v>2003</v>
      </c>
      <c r="E1344" s="4"/>
      <c r="F1344" s="247">
        <f t="shared" si="162"/>
        <v>2.4106379310344823</v>
      </c>
      <c r="G1344" s="155">
        <v>60.79</v>
      </c>
      <c r="H1344" s="129">
        <f t="shared" si="163"/>
        <v>69.90849999999999</v>
      </c>
      <c r="I1344" s="257">
        <f t="shared" si="164"/>
        <v>76.89935</v>
      </c>
      <c r="J1344" s="210"/>
      <c r="K1344" s="282">
        <f t="shared" si="157"/>
        <v>0</v>
      </c>
    </row>
    <row r="1345" spans="1:11" ht="15">
      <c r="A1345" s="407"/>
      <c r="B1345" s="408"/>
      <c r="C1345" s="153" t="s">
        <v>1406</v>
      </c>
      <c r="D1345" s="4" t="s">
        <v>2003</v>
      </c>
      <c r="E1345" s="4"/>
      <c r="F1345" s="247">
        <f t="shared" si="162"/>
        <v>3.1065862068965515</v>
      </c>
      <c r="G1345" s="155">
        <v>78.34</v>
      </c>
      <c r="H1345" s="129">
        <f t="shared" si="163"/>
        <v>90.091</v>
      </c>
      <c r="I1345" s="257">
        <f t="shared" si="164"/>
        <v>99.1001</v>
      </c>
      <c r="J1345" s="210"/>
      <c r="K1345" s="282">
        <f t="shared" si="157"/>
        <v>0</v>
      </c>
    </row>
    <row r="1346" spans="1:11" ht="15">
      <c r="A1346" s="407"/>
      <c r="B1346" s="408"/>
      <c r="C1346" s="153" t="s">
        <v>35</v>
      </c>
      <c r="D1346" s="4" t="s">
        <v>2003</v>
      </c>
      <c r="E1346" s="4"/>
      <c r="F1346" s="247">
        <f t="shared" si="162"/>
        <v>3.177965517241379</v>
      </c>
      <c r="G1346" s="155">
        <v>80.14</v>
      </c>
      <c r="H1346" s="129">
        <f t="shared" si="163"/>
        <v>92.16099999999999</v>
      </c>
      <c r="I1346" s="257">
        <f t="shared" si="164"/>
        <v>101.3771</v>
      </c>
      <c r="J1346" s="210"/>
      <c r="K1346" s="282">
        <f t="shared" si="157"/>
        <v>0</v>
      </c>
    </row>
    <row r="1347" spans="1:11" ht="14.25" customHeight="1">
      <c r="A1347" s="407"/>
      <c r="B1347" s="408"/>
      <c r="C1347" s="153" t="s">
        <v>1198</v>
      </c>
      <c r="D1347" s="4" t="s">
        <v>2003</v>
      </c>
      <c r="E1347" s="4"/>
      <c r="F1347" s="247">
        <f t="shared" si="162"/>
        <v>1.7083448275862068</v>
      </c>
      <c r="G1347" s="155">
        <v>43.08</v>
      </c>
      <c r="H1347" s="129">
        <f t="shared" si="163"/>
        <v>49.541999999999994</v>
      </c>
      <c r="I1347" s="257">
        <f t="shared" si="164"/>
        <v>54.4962</v>
      </c>
      <c r="J1347" s="229"/>
      <c r="K1347" s="282">
        <f t="shared" si="157"/>
        <v>0</v>
      </c>
    </row>
    <row r="1348" spans="1:11" ht="15">
      <c r="A1348" s="407"/>
      <c r="B1348" s="408"/>
      <c r="C1348" s="153" t="s">
        <v>36</v>
      </c>
      <c r="D1348" s="4" t="s">
        <v>2003</v>
      </c>
      <c r="E1348" s="4"/>
      <c r="F1348" s="247">
        <f t="shared" si="162"/>
        <v>3.0260862068965517</v>
      </c>
      <c r="G1348" s="155">
        <v>76.31</v>
      </c>
      <c r="H1348" s="129">
        <f t="shared" si="163"/>
        <v>87.7565</v>
      </c>
      <c r="I1348" s="257">
        <f t="shared" si="164"/>
        <v>96.53215000000002</v>
      </c>
      <c r="J1348" s="229"/>
      <c r="K1348" s="282">
        <f t="shared" si="157"/>
        <v>0</v>
      </c>
    </row>
    <row r="1349" spans="1:11" ht="15">
      <c r="A1349" s="407"/>
      <c r="B1349" s="408"/>
      <c r="C1349" s="153" t="s">
        <v>673</v>
      </c>
      <c r="D1349" s="4" t="s">
        <v>2003</v>
      </c>
      <c r="E1349" s="4"/>
      <c r="F1349" s="247">
        <f t="shared" si="162"/>
        <v>1.9605517241379309</v>
      </c>
      <c r="G1349" s="155">
        <v>49.44</v>
      </c>
      <c r="H1349" s="129">
        <f t="shared" si="163"/>
        <v>56.855999999999995</v>
      </c>
      <c r="I1349" s="257">
        <f t="shared" si="164"/>
        <v>62.5416</v>
      </c>
      <c r="J1349" s="229"/>
      <c r="K1349" s="282">
        <f t="shared" si="157"/>
        <v>0</v>
      </c>
    </row>
    <row r="1350" spans="1:11" ht="15">
      <c r="A1350" s="407"/>
      <c r="B1350" s="408"/>
      <c r="C1350" s="153" t="s">
        <v>1349</v>
      </c>
      <c r="D1350" s="4" t="s">
        <v>2003</v>
      </c>
      <c r="E1350" s="4"/>
      <c r="F1350" s="247">
        <f t="shared" si="162"/>
        <v>2.3963620689655167</v>
      </c>
      <c r="G1350" s="155">
        <v>60.43</v>
      </c>
      <c r="H1350" s="129">
        <f t="shared" si="163"/>
        <v>69.49449999999999</v>
      </c>
      <c r="I1350" s="257">
        <f t="shared" si="164"/>
        <v>76.44394999999999</v>
      </c>
      <c r="J1350" s="229"/>
      <c r="K1350" s="282">
        <f t="shared" si="157"/>
        <v>0</v>
      </c>
    </row>
    <row r="1351" spans="1:11" ht="15.75" thickBot="1">
      <c r="A1351" s="372"/>
      <c r="C1351" s="153" t="s">
        <v>37</v>
      </c>
      <c r="D1351" s="4" t="s">
        <v>2003</v>
      </c>
      <c r="E1351" s="4"/>
      <c r="F1351" s="247">
        <f>H1351/A3</f>
        <v>2.581155172413793</v>
      </c>
      <c r="G1351" s="155">
        <v>65.09</v>
      </c>
      <c r="H1351" s="129">
        <f>G1351*1.15</f>
        <v>74.8535</v>
      </c>
      <c r="I1351" s="257">
        <f>H1351*1.1</f>
        <v>82.33885000000001</v>
      </c>
      <c r="J1351" s="211"/>
      <c r="K1351" s="282">
        <f t="shared" si="157"/>
        <v>0</v>
      </c>
    </row>
    <row r="1352" spans="1:11" ht="21.75" customHeight="1" thickBot="1">
      <c r="A1352" s="372"/>
      <c r="C1352" s="596" t="s">
        <v>14</v>
      </c>
      <c r="D1352" s="597"/>
      <c r="E1352" s="597"/>
      <c r="F1352" s="597"/>
      <c r="G1352" s="597"/>
      <c r="H1352" s="597"/>
      <c r="I1352" s="598"/>
      <c r="J1352" s="211"/>
      <c r="K1352" s="282"/>
    </row>
    <row r="1353" spans="1:17" ht="15.75" thickTop="1">
      <c r="A1353" s="464"/>
      <c r="B1353" s="466"/>
      <c r="C1353" s="440" t="s">
        <v>1785</v>
      </c>
      <c r="D1353" s="4" t="s">
        <v>2001</v>
      </c>
      <c r="E1353" s="4"/>
      <c r="F1353" s="247">
        <f>H1353/$A$3</f>
        <v>5.319741379310345</v>
      </c>
      <c r="G1353" s="155">
        <v>134.15</v>
      </c>
      <c r="H1353" s="129">
        <f>G1353*1.15</f>
        <v>154.2725</v>
      </c>
      <c r="I1353" s="257">
        <f>H1353*1.1</f>
        <v>169.69975000000002</v>
      </c>
      <c r="J1353" s="211"/>
      <c r="K1353" s="282">
        <f aca="true" t="shared" si="165" ref="K1353:K1400">I1353*J1353</f>
        <v>0</v>
      </c>
      <c r="L1353" s="395"/>
      <c r="M1353" s="395"/>
      <c r="N1353" s="395"/>
      <c r="O1353" s="395"/>
      <c r="P1353" s="395"/>
      <c r="Q1353" s="395"/>
    </row>
    <row r="1354" spans="1:17" ht="15">
      <c r="A1354" s="372"/>
      <c r="C1354" s="440" t="s">
        <v>30</v>
      </c>
      <c r="D1354" s="4" t="s">
        <v>2001</v>
      </c>
      <c r="E1354" s="4"/>
      <c r="F1354" s="247">
        <f aca="true" t="shared" si="166" ref="F1354:F1366">H1354/$A$3</f>
        <v>7.527344827586206</v>
      </c>
      <c r="G1354" s="155">
        <v>189.82</v>
      </c>
      <c r="H1354" s="129">
        <f aca="true" t="shared" si="167" ref="H1354:H1367">G1354*1.15</f>
        <v>218.29299999999998</v>
      </c>
      <c r="I1354" s="257">
        <f aca="true" t="shared" si="168" ref="I1354:I1367">H1354*1.1</f>
        <v>240.1223</v>
      </c>
      <c r="J1354" s="211"/>
      <c r="K1354" s="282">
        <f t="shared" si="165"/>
        <v>0</v>
      </c>
      <c r="L1354" s="395"/>
      <c r="M1354" s="395"/>
      <c r="N1354" s="395"/>
      <c r="O1354" s="395"/>
      <c r="P1354" s="395"/>
      <c r="Q1354" s="395"/>
    </row>
    <row r="1355" spans="1:17" ht="15">
      <c r="A1355" s="372"/>
      <c r="C1355" s="440" t="s">
        <v>31</v>
      </c>
      <c r="D1355" s="4" t="s">
        <v>2001</v>
      </c>
      <c r="E1355" s="4"/>
      <c r="F1355" s="247">
        <f t="shared" si="166"/>
        <v>7.519413793103448</v>
      </c>
      <c r="G1355" s="155">
        <v>189.62</v>
      </c>
      <c r="H1355" s="129">
        <f t="shared" si="167"/>
        <v>218.063</v>
      </c>
      <c r="I1355" s="257">
        <f t="shared" si="168"/>
        <v>239.8693</v>
      </c>
      <c r="J1355" s="211"/>
      <c r="K1355" s="282">
        <f t="shared" si="165"/>
        <v>0</v>
      </c>
      <c r="L1355" s="395"/>
      <c r="M1355" s="395"/>
      <c r="N1355" s="395"/>
      <c r="O1355" s="395"/>
      <c r="P1355" s="395"/>
      <c r="Q1355" s="395"/>
    </row>
    <row r="1356" spans="1:13" ht="15">
      <c r="A1356" s="372"/>
      <c r="C1356" s="440" t="s">
        <v>32</v>
      </c>
      <c r="D1356" s="4" t="s">
        <v>2001</v>
      </c>
      <c r="E1356" s="4"/>
      <c r="F1356" s="247">
        <f t="shared" si="166"/>
        <v>7.0296724137931035</v>
      </c>
      <c r="G1356" s="155">
        <v>177.27</v>
      </c>
      <c r="H1356" s="129">
        <f t="shared" si="167"/>
        <v>203.8605</v>
      </c>
      <c r="I1356" s="257">
        <f t="shared" si="168"/>
        <v>224.24655</v>
      </c>
      <c r="J1356" s="211"/>
      <c r="K1356" s="282">
        <f t="shared" si="165"/>
        <v>0</v>
      </c>
      <c r="M1356" s="395"/>
    </row>
    <row r="1357" spans="1:11" ht="15">
      <c r="A1357" s="372"/>
      <c r="C1357" s="440" t="s">
        <v>769</v>
      </c>
      <c r="D1357" s="4" t="s">
        <v>2001</v>
      </c>
      <c r="E1357" s="4"/>
      <c r="F1357" s="247">
        <f t="shared" si="166"/>
        <v>7.553517241379309</v>
      </c>
      <c r="G1357" s="155">
        <v>190.48</v>
      </c>
      <c r="H1357" s="129">
        <f t="shared" si="167"/>
        <v>219.05199999999996</v>
      </c>
      <c r="I1357" s="257">
        <f t="shared" si="168"/>
        <v>240.95719999999997</v>
      </c>
      <c r="J1357" s="211"/>
      <c r="K1357" s="282">
        <f t="shared" si="165"/>
        <v>0</v>
      </c>
    </row>
    <row r="1358" spans="1:11" ht="15">
      <c r="A1358" s="372"/>
      <c r="C1358" s="440" t="s">
        <v>33</v>
      </c>
      <c r="D1358" s="4" t="s">
        <v>2001</v>
      </c>
      <c r="E1358" s="4"/>
      <c r="F1358" s="247">
        <f t="shared" si="166"/>
        <v>12.851844827586206</v>
      </c>
      <c r="G1358" s="155">
        <v>324.09</v>
      </c>
      <c r="H1358" s="129">
        <f t="shared" si="167"/>
        <v>372.70349999999996</v>
      </c>
      <c r="I1358" s="257">
        <f t="shared" si="168"/>
        <v>409.97384999999997</v>
      </c>
      <c r="J1358" s="212"/>
      <c r="K1358" s="282">
        <f t="shared" si="165"/>
        <v>0</v>
      </c>
    </row>
    <row r="1359" spans="1:11" ht="15">
      <c r="A1359" s="372"/>
      <c r="C1359" s="440" t="s">
        <v>34</v>
      </c>
      <c r="D1359" s="4" t="s">
        <v>2001</v>
      </c>
      <c r="E1359" s="4"/>
      <c r="F1359" s="247">
        <f t="shared" si="166"/>
        <v>5.630241379310345</v>
      </c>
      <c r="G1359" s="155">
        <v>141.98</v>
      </c>
      <c r="H1359" s="129">
        <f t="shared" si="167"/>
        <v>163.277</v>
      </c>
      <c r="I1359" s="257">
        <f t="shared" si="168"/>
        <v>179.6047</v>
      </c>
      <c r="J1359" s="122"/>
      <c r="K1359" s="282">
        <f t="shared" si="165"/>
        <v>0</v>
      </c>
    </row>
    <row r="1360" spans="1:11" ht="15">
      <c r="A1360" s="372"/>
      <c r="C1360" s="440" t="s">
        <v>1564</v>
      </c>
      <c r="D1360" s="4" t="s">
        <v>2001</v>
      </c>
      <c r="E1360" s="4"/>
      <c r="F1360" s="247">
        <f t="shared" si="166"/>
        <v>5.704</v>
      </c>
      <c r="G1360" s="155">
        <v>143.84</v>
      </c>
      <c r="H1360" s="129">
        <f t="shared" si="167"/>
        <v>165.416</v>
      </c>
      <c r="I1360" s="257">
        <f t="shared" si="168"/>
        <v>181.9576</v>
      </c>
      <c r="J1360" s="122"/>
      <c r="K1360" s="282">
        <f t="shared" si="165"/>
        <v>0</v>
      </c>
    </row>
    <row r="1361" spans="1:11" ht="15">
      <c r="A1361" s="372"/>
      <c r="C1361" s="440" t="s">
        <v>1406</v>
      </c>
      <c r="D1361" s="4" t="s">
        <v>2001</v>
      </c>
      <c r="E1361" s="4"/>
      <c r="F1361" s="247">
        <f t="shared" si="166"/>
        <v>9.154</v>
      </c>
      <c r="G1361" s="155">
        <v>230.84</v>
      </c>
      <c r="H1361" s="129">
        <f t="shared" si="167"/>
        <v>265.466</v>
      </c>
      <c r="I1361" s="257">
        <f t="shared" si="168"/>
        <v>292.0126</v>
      </c>
      <c r="J1361" s="122"/>
      <c r="K1361" s="282">
        <f t="shared" si="165"/>
        <v>0</v>
      </c>
    </row>
    <row r="1362" spans="1:11" ht="15">
      <c r="A1362" s="372"/>
      <c r="C1362" s="440" t="s">
        <v>35</v>
      </c>
      <c r="D1362" s="4" t="s">
        <v>2001</v>
      </c>
      <c r="E1362" s="4"/>
      <c r="F1362" s="247">
        <f t="shared" si="166"/>
        <v>9.391534482758619</v>
      </c>
      <c r="G1362" s="155">
        <v>236.83</v>
      </c>
      <c r="H1362" s="129">
        <f t="shared" si="167"/>
        <v>272.3545</v>
      </c>
      <c r="I1362" s="257">
        <f t="shared" si="168"/>
        <v>299.58995</v>
      </c>
      <c r="J1362" s="122"/>
      <c r="K1362" s="282">
        <f t="shared" si="165"/>
        <v>0</v>
      </c>
    </row>
    <row r="1363" spans="1:11" ht="15">
      <c r="A1363" s="372"/>
      <c r="C1363" s="440" t="s">
        <v>1198</v>
      </c>
      <c r="D1363" s="4" t="s">
        <v>2001</v>
      </c>
      <c r="E1363" s="4"/>
      <c r="F1363" s="247">
        <f t="shared" si="166"/>
        <v>4.493724137931034</v>
      </c>
      <c r="G1363" s="155">
        <v>113.32</v>
      </c>
      <c r="H1363" s="129">
        <f t="shared" si="167"/>
        <v>130.31799999999998</v>
      </c>
      <c r="I1363" s="257">
        <f t="shared" si="168"/>
        <v>143.3498</v>
      </c>
      <c r="J1363" s="123"/>
      <c r="K1363" s="282">
        <f t="shared" si="165"/>
        <v>0</v>
      </c>
    </row>
    <row r="1364" spans="1:11" ht="14.25" customHeight="1">
      <c r="A1364" s="372"/>
      <c r="C1364" s="440" t="s">
        <v>36</v>
      </c>
      <c r="D1364" s="4" t="s">
        <v>2001</v>
      </c>
      <c r="E1364" s="4"/>
      <c r="F1364" s="247">
        <f t="shared" si="166"/>
        <v>8.88593103448276</v>
      </c>
      <c r="G1364" s="155">
        <v>224.08</v>
      </c>
      <c r="H1364" s="129">
        <f t="shared" si="167"/>
        <v>257.692</v>
      </c>
      <c r="I1364" s="257">
        <f t="shared" si="168"/>
        <v>283.4612</v>
      </c>
      <c r="J1364" s="190"/>
      <c r="K1364" s="282">
        <f t="shared" si="165"/>
        <v>0</v>
      </c>
    </row>
    <row r="1365" spans="1:11" ht="14.25" customHeight="1">
      <c r="A1365" s="372"/>
      <c r="C1365" s="440" t="s">
        <v>673</v>
      </c>
      <c r="D1365" s="4" t="s">
        <v>2001</v>
      </c>
      <c r="E1365" s="4"/>
      <c r="F1365" s="247">
        <f t="shared" si="166"/>
        <v>5.353844827586206</v>
      </c>
      <c r="G1365" s="155">
        <v>135.01</v>
      </c>
      <c r="H1365" s="129">
        <f t="shared" si="167"/>
        <v>155.26149999999998</v>
      </c>
      <c r="I1365" s="257">
        <f t="shared" si="168"/>
        <v>170.78764999999999</v>
      </c>
      <c r="J1365" s="190"/>
      <c r="K1365" s="282">
        <f t="shared" si="165"/>
        <v>0</v>
      </c>
    </row>
    <row r="1366" spans="1:11" ht="14.25" customHeight="1">
      <c r="A1366" s="372"/>
      <c r="C1366" s="440" t="s">
        <v>1349</v>
      </c>
      <c r="D1366" s="4" t="s">
        <v>2001</v>
      </c>
      <c r="E1366" s="4"/>
      <c r="F1366" s="247">
        <f t="shared" si="166"/>
        <v>6.478068965517242</v>
      </c>
      <c r="G1366" s="155">
        <v>163.36</v>
      </c>
      <c r="H1366" s="129">
        <f t="shared" si="167"/>
        <v>187.864</v>
      </c>
      <c r="I1366" s="257">
        <f t="shared" si="168"/>
        <v>206.65040000000002</v>
      </c>
      <c r="J1366" s="190"/>
      <c r="K1366" s="282">
        <f t="shared" si="165"/>
        <v>0</v>
      </c>
    </row>
    <row r="1367" spans="1:11" ht="14.25" customHeight="1" thickBot="1">
      <c r="A1367" s="372"/>
      <c r="C1367" s="441" t="s">
        <v>37</v>
      </c>
      <c r="D1367" s="109" t="s">
        <v>2001</v>
      </c>
      <c r="E1367" s="109"/>
      <c r="F1367" s="248">
        <f>H1367/A3</f>
        <v>6.834568965517241</v>
      </c>
      <c r="G1367" s="254">
        <v>172.35</v>
      </c>
      <c r="H1367" s="130">
        <f t="shared" si="167"/>
        <v>198.2025</v>
      </c>
      <c r="I1367" s="258">
        <f t="shared" si="168"/>
        <v>218.02275</v>
      </c>
      <c r="J1367" s="190"/>
      <c r="K1367" s="282">
        <f t="shared" si="165"/>
        <v>0</v>
      </c>
    </row>
    <row r="1368" spans="1:11" ht="15.75" thickBot="1">
      <c r="A1368" s="372"/>
      <c r="C1368" s="110"/>
      <c r="D1368" s="4"/>
      <c r="E1368" s="4"/>
      <c r="F1368" s="247"/>
      <c r="G1368" s="155"/>
      <c r="H1368" s="129"/>
      <c r="I1368" s="278"/>
      <c r="K1368" s="282"/>
    </row>
    <row r="1369" spans="1:11" ht="60" customHeight="1" thickBot="1">
      <c r="A1369" s="372"/>
      <c r="C1369" s="605" t="s">
        <v>2009</v>
      </c>
      <c r="D1369" s="606"/>
      <c r="E1369" s="606"/>
      <c r="F1369" s="606"/>
      <c r="G1369" s="606"/>
      <c r="H1369" s="606"/>
      <c r="I1369" s="607"/>
      <c r="K1369" s="282"/>
    </row>
    <row r="1370" spans="1:11" ht="21.75" customHeight="1" thickBot="1">
      <c r="A1370" s="372"/>
      <c r="C1370" s="596" t="s">
        <v>2010</v>
      </c>
      <c r="D1370" s="597"/>
      <c r="E1370" s="597"/>
      <c r="F1370" s="597"/>
      <c r="G1370" s="597"/>
      <c r="H1370" s="597"/>
      <c r="I1370" s="598"/>
      <c r="K1370" s="282"/>
    </row>
    <row r="1371" spans="1:11" ht="15.75" thickTop="1">
      <c r="A1371" s="372"/>
      <c r="B1371" s="445" t="s">
        <v>1640</v>
      </c>
      <c r="C1371" s="153" t="s">
        <v>2011</v>
      </c>
      <c r="D1371" s="446" t="s">
        <v>2015</v>
      </c>
      <c r="E1371" s="4"/>
      <c r="F1371" s="247"/>
      <c r="G1371" s="155">
        <v>17.06</v>
      </c>
      <c r="H1371" s="129">
        <f>G1371*1.15</f>
        <v>19.618999999999996</v>
      </c>
      <c r="I1371" s="257">
        <f>H1371*1.1</f>
        <v>21.580899999999996</v>
      </c>
      <c r="K1371" s="282">
        <f t="shared" si="165"/>
        <v>0</v>
      </c>
    </row>
    <row r="1372" spans="1:11" ht="15">
      <c r="A1372" s="372"/>
      <c r="B1372" s="445" t="s">
        <v>1640</v>
      </c>
      <c r="C1372" s="153" t="s">
        <v>2012</v>
      </c>
      <c r="D1372" s="446" t="s">
        <v>2015</v>
      </c>
      <c r="E1372" s="4"/>
      <c r="F1372" s="247"/>
      <c r="G1372" s="155">
        <v>17.95</v>
      </c>
      <c r="H1372" s="129">
        <f>G1372*1.15</f>
        <v>20.6425</v>
      </c>
      <c r="I1372" s="257">
        <f>H1372*1.1</f>
        <v>22.70675</v>
      </c>
      <c r="K1372" s="282">
        <f t="shared" si="165"/>
        <v>0</v>
      </c>
    </row>
    <row r="1373" spans="1:11" ht="15.75" thickBot="1">
      <c r="A1373" s="372"/>
      <c r="B1373" s="445" t="s">
        <v>1640</v>
      </c>
      <c r="C1373" s="153" t="s">
        <v>2013</v>
      </c>
      <c r="D1373" s="446" t="s">
        <v>2015</v>
      </c>
      <c r="E1373" s="4"/>
      <c r="F1373" s="247"/>
      <c r="G1373" s="155">
        <v>19.14</v>
      </c>
      <c r="H1373" s="129">
        <f>G1373*1.15</f>
        <v>22.011</v>
      </c>
      <c r="I1373" s="257">
        <f>H1373*1.1</f>
        <v>24.2121</v>
      </c>
      <c r="K1373" s="282">
        <f t="shared" si="165"/>
        <v>0</v>
      </c>
    </row>
    <row r="1374" spans="1:11" ht="21.75" customHeight="1" thickBot="1">
      <c r="A1374" s="372"/>
      <c r="B1374" s="445"/>
      <c r="C1374" s="596" t="s">
        <v>2014</v>
      </c>
      <c r="D1374" s="597"/>
      <c r="E1374" s="597"/>
      <c r="F1374" s="597"/>
      <c r="G1374" s="597"/>
      <c r="H1374" s="597"/>
      <c r="I1374" s="598"/>
      <c r="K1374" s="282"/>
    </row>
    <row r="1375" spans="1:11" ht="15.75" thickTop="1">
      <c r="A1375" s="372"/>
      <c r="B1375" s="445" t="s">
        <v>1640</v>
      </c>
      <c r="C1375" s="153" t="s">
        <v>2011</v>
      </c>
      <c r="D1375" s="446" t="s">
        <v>2016</v>
      </c>
      <c r="E1375" s="4"/>
      <c r="F1375" s="247"/>
      <c r="G1375" s="155">
        <v>10.12</v>
      </c>
      <c r="H1375" s="129">
        <f>G1375*1.15</f>
        <v>11.637999999999998</v>
      </c>
      <c r="I1375" s="257">
        <f>H1375*1.1</f>
        <v>12.801799999999998</v>
      </c>
      <c r="K1375" s="282">
        <f t="shared" si="165"/>
        <v>0</v>
      </c>
    </row>
    <row r="1376" spans="1:11" ht="15">
      <c r="A1376" s="372"/>
      <c r="B1376" s="445" t="s">
        <v>1640</v>
      </c>
      <c r="C1376" s="153" t="s">
        <v>2012</v>
      </c>
      <c r="D1376" s="446" t="s">
        <v>2016</v>
      </c>
      <c r="E1376" s="4"/>
      <c r="F1376" s="247"/>
      <c r="G1376" s="155">
        <v>10.56</v>
      </c>
      <c r="H1376" s="129">
        <f>G1376*1.15</f>
        <v>12.144</v>
      </c>
      <c r="I1376" s="257">
        <f>H1376*1.1</f>
        <v>13.358400000000001</v>
      </c>
      <c r="K1376" s="282">
        <f t="shared" si="165"/>
        <v>0</v>
      </c>
    </row>
    <row r="1377" spans="1:11" ht="15.75" thickBot="1">
      <c r="A1377" s="372"/>
      <c r="B1377" s="445" t="s">
        <v>1640</v>
      </c>
      <c r="C1377" s="108" t="s">
        <v>2013</v>
      </c>
      <c r="D1377" s="447" t="s">
        <v>2016</v>
      </c>
      <c r="E1377" s="109"/>
      <c r="F1377" s="248"/>
      <c r="G1377" s="254">
        <v>11.15</v>
      </c>
      <c r="H1377" s="130">
        <f>G1377*1.15</f>
        <v>12.8225</v>
      </c>
      <c r="I1377" s="258">
        <f>H1377*1.1</f>
        <v>14.104750000000001</v>
      </c>
      <c r="K1377" s="282">
        <f t="shared" si="165"/>
        <v>0</v>
      </c>
    </row>
    <row r="1378" spans="1:11" ht="15.75" thickBot="1">
      <c r="A1378" s="372"/>
      <c r="C1378" s="110"/>
      <c r="D1378" s="4"/>
      <c r="E1378" s="4"/>
      <c r="F1378" s="247"/>
      <c r="G1378" s="155"/>
      <c r="H1378" s="129"/>
      <c r="I1378" s="278"/>
      <c r="K1378" s="282"/>
    </row>
    <row r="1379" spans="1:13" s="2" customFormat="1" ht="59.25" customHeight="1" thickBot="1">
      <c r="A1379" s="372"/>
      <c r="B1379"/>
      <c r="C1379" s="519" t="s">
        <v>1563</v>
      </c>
      <c r="D1379" s="520"/>
      <c r="E1379" s="520"/>
      <c r="F1379" s="520"/>
      <c r="G1379" s="520"/>
      <c r="H1379" s="520"/>
      <c r="I1379" s="521"/>
      <c r="K1379" s="282"/>
      <c r="M1379"/>
    </row>
    <row r="1380" spans="1:11" s="2" customFormat="1" ht="15">
      <c r="A1380" s="464"/>
      <c r="B1380" s="465"/>
      <c r="C1380" s="153" t="s">
        <v>1562</v>
      </c>
      <c r="D1380" s="4" t="s">
        <v>2003</v>
      </c>
      <c r="E1380" s="4"/>
      <c r="F1380" s="247">
        <f>H1380/A3</f>
        <v>1.3435172413793104</v>
      </c>
      <c r="G1380" s="155">
        <v>33.88</v>
      </c>
      <c r="H1380" s="129">
        <f>G1380*1.15</f>
        <v>38.962</v>
      </c>
      <c r="I1380" s="257">
        <f>H1380*1.1</f>
        <v>42.858200000000004</v>
      </c>
      <c r="J1380" s="283"/>
      <c r="K1380" s="282">
        <f t="shared" si="165"/>
        <v>0</v>
      </c>
    </row>
    <row r="1381" spans="1:11" s="2" customFormat="1" ht="15.75" thickBot="1">
      <c r="A1381" s="372"/>
      <c r="B1381"/>
      <c r="C1381" s="108" t="s">
        <v>1562</v>
      </c>
      <c r="D1381" s="109" t="s">
        <v>2001</v>
      </c>
      <c r="E1381" s="109"/>
      <c r="F1381" s="248">
        <f>H1381/A3</f>
        <v>3.5380344827586203</v>
      </c>
      <c r="G1381" s="254">
        <v>89.22</v>
      </c>
      <c r="H1381" s="130">
        <f>G1381*1.15</f>
        <v>102.603</v>
      </c>
      <c r="I1381" s="258">
        <f>H1381*1.1</f>
        <v>112.86330000000001</v>
      </c>
      <c r="J1381" s="283"/>
      <c r="K1381" s="282">
        <f t="shared" si="165"/>
        <v>0</v>
      </c>
    </row>
    <row r="1382" spans="1:11" s="2" customFormat="1" ht="15">
      <c r="A1382" s="372"/>
      <c r="B1382"/>
      <c r="C1382" s="110"/>
      <c r="D1382" s="4"/>
      <c r="E1382" s="4"/>
      <c r="F1382" s="247"/>
      <c r="G1382" s="155"/>
      <c r="H1382" s="129"/>
      <c r="I1382" s="278"/>
      <c r="K1382" s="282"/>
    </row>
    <row r="1383" spans="1:11" s="2" customFormat="1" ht="14.25" customHeight="1" thickBot="1">
      <c r="A1383"/>
      <c r="B1383"/>
      <c r="C1383" s="110"/>
      <c r="D1383" s="4"/>
      <c r="E1383" s="4"/>
      <c r="F1383" s="4"/>
      <c r="G1383" s="34"/>
      <c r="H1383" s="97"/>
      <c r="I1383" s="101"/>
      <c r="K1383" s="282"/>
    </row>
    <row r="1384" spans="1:11" s="2" customFormat="1" ht="60" customHeight="1" thickBot="1">
      <c r="A1384"/>
      <c r="B1384"/>
      <c r="C1384" s="519" t="s">
        <v>1786</v>
      </c>
      <c r="D1384" s="520"/>
      <c r="E1384" s="520"/>
      <c r="F1384" s="520"/>
      <c r="G1384" s="520"/>
      <c r="H1384" s="520"/>
      <c r="I1384" s="521"/>
      <c r="K1384" s="282"/>
    </row>
    <row r="1385" spans="3:13" ht="14.25" customHeight="1">
      <c r="C1385" s="368"/>
      <c r="D1385" s="371" t="s">
        <v>1787</v>
      </c>
      <c r="E1385" s="371"/>
      <c r="F1385" s="371" t="s">
        <v>1788</v>
      </c>
      <c r="G1385" s="369"/>
      <c r="H1385" s="369"/>
      <c r="I1385" s="370"/>
      <c r="K1385" s="282"/>
      <c r="L1385" s="376" t="s">
        <v>27</v>
      </c>
      <c r="M1385" s="2"/>
    </row>
    <row r="1386" spans="1:17" ht="15">
      <c r="A1386" s="259"/>
      <c r="C1386" s="153" t="s">
        <v>1313</v>
      </c>
      <c r="D1386" s="198" t="s">
        <v>1540</v>
      </c>
      <c r="E1386" s="198"/>
      <c r="F1386" s="247">
        <f>H1386/$A$3</f>
        <v>0.479448275862069</v>
      </c>
      <c r="G1386" s="155">
        <v>12.64</v>
      </c>
      <c r="H1386" s="129">
        <f aca="true" t="shared" si="169" ref="H1386:I1388">G1386*1.1</f>
        <v>13.904000000000002</v>
      </c>
      <c r="I1386" s="257">
        <f t="shared" si="169"/>
        <v>15.294400000000003</v>
      </c>
      <c r="K1386" s="282">
        <f t="shared" si="165"/>
        <v>0</v>
      </c>
      <c r="L1386" s="608" t="s">
        <v>1154</v>
      </c>
      <c r="M1386" s="608"/>
      <c r="N1386" s="608"/>
      <c r="O1386" s="608"/>
      <c r="P1386" s="608"/>
      <c r="Q1386" s="608"/>
    </row>
    <row r="1387" spans="1:17" ht="15">
      <c r="A1387" s="259"/>
      <c r="C1387" s="153" t="s">
        <v>1845</v>
      </c>
      <c r="D1387" s="198" t="s">
        <v>1540</v>
      </c>
      <c r="E1387" s="198"/>
      <c r="F1387" s="247">
        <f aca="true" t="shared" si="170" ref="F1387:F1399">H1387/$A$3</f>
        <v>0.38955172413793104</v>
      </c>
      <c r="G1387" s="155">
        <v>10.27</v>
      </c>
      <c r="H1387" s="129">
        <f t="shared" si="169"/>
        <v>11.297</v>
      </c>
      <c r="I1387" s="257">
        <f t="shared" si="169"/>
        <v>12.426700000000002</v>
      </c>
      <c r="K1387" s="282">
        <f t="shared" si="165"/>
        <v>0</v>
      </c>
      <c r="L1387" s="608"/>
      <c r="M1387" s="608"/>
      <c r="N1387" s="608"/>
      <c r="O1387" s="608"/>
      <c r="P1387" s="608"/>
      <c r="Q1387" s="608"/>
    </row>
    <row r="1388" spans="1:17" ht="15">
      <c r="A1388" s="259"/>
      <c r="C1388" s="153" t="s">
        <v>551</v>
      </c>
      <c r="D1388" s="198" t="s">
        <v>1540</v>
      </c>
      <c r="E1388" s="198"/>
      <c r="F1388" s="247">
        <f t="shared" si="170"/>
        <v>0.35275862068965524</v>
      </c>
      <c r="G1388" s="155">
        <v>9.3</v>
      </c>
      <c r="H1388" s="129">
        <f t="shared" si="169"/>
        <v>10.230000000000002</v>
      </c>
      <c r="I1388" s="257">
        <f t="shared" si="169"/>
        <v>11.253000000000004</v>
      </c>
      <c r="K1388" s="282">
        <f t="shared" si="165"/>
        <v>0</v>
      </c>
      <c r="L1388" s="608"/>
      <c r="M1388" s="608"/>
      <c r="N1388" s="608"/>
      <c r="O1388" s="608"/>
      <c r="P1388" s="608"/>
      <c r="Q1388" s="608"/>
    </row>
    <row r="1389" spans="1:17" ht="15">
      <c r="A1389" s="259"/>
      <c r="C1389" s="153" t="s">
        <v>1526</v>
      </c>
      <c r="D1389" s="198" t="s">
        <v>1539</v>
      </c>
      <c r="E1389" s="198"/>
      <c r="F1389" s="247">
        <f t="shared" si="170"/>
        <v>0.6766896551724139</v>
      </c>
      <c r="G1389" s="155">
        <v>17.84</v>
      </c>
      <c r="H1389" s="129">
        <f aca="true" t="shared" si="171" ref="H1389:I1400">G1389*1.1</f>
        <v>19.624000000000002</v>
      </c>
      <c r="I1389" s="257">
        <f t="shared" si="171"/>
        <v>21.586400000000005</v>
      </c>
      <c r="K1389" s="282">
        <f t="shared" si="165"/>
        <v>0</v>
      </c>
      <c r="L1389" s="608"/>
      <c r="M1389" s="608"/>
      <c r="N1389" s="608"/>
      <c r="O1389" s="608"/>
      <c r="P1389" s="608"/>
      <c r="Q1389" s="608"/>
    </row>
    <row r="1390" spans="1:17" ht="15">
      <c r="A1390" s="259"/>
      <c r="C1390" s="153" t="s">
        <v>1527</v>
      </c>
      <c r="D1390" s="198" t="s">
        <v>1539</v>
      </c>
      <c r="E1390" s="198"/>
      <c r="F1390" s="247">
        <f t="shared" si="170"/>
        <v>0.5833793103448277</v>
      </c>
      <c r="G1390" s="155">
        <v>15.38</v>
      </c>
      <c r="H1390" s="129">
        <f t="shared" si="171"/>
        <v>16.918000000000003</v>
      </c>
      <c r="I1390" s="257">
        <f t="shared" si="171"/>
        <v>18.609800000000003</v>
      </c>
      <c r="K1390" s="282">
        <f t="shared" si="165"/>
        <v>0</v>
      </c>
      <c r="L1390" s="608"/>
      <c r="M1390" s="608"/>
      <c r="N1390" s="608"/>
      <c r="O1390" s="608"/>
      <c r="P1390" s="608"/>
      <c r="Q1390" s="608"/>
    </row>
    <row r="1391" spans="1:17" ht="15">
      <c r="A1391" s="259"/>
      <c r="C1391" s="153" t="s">
        <v>558</v>
      </c>
      <c r="D1391" s="198" t="s">
        <v>1539</v>
      </c>
      <c r="E1391" s="198"/>
      <c r="F1391" s="247">
        <f t="shared" si="170"/>
        <v>0.49689655172413794</v>
      </c>
      <c r="G1391" s="155">
        <v>13.1</v>
      </c>
      <c r="H1391" s="129">
        <f t="shared" si="171"/>
        <v>14.41</v>
      </c>
      <c r="I1391" s="257">
        <f t="shared" si="171"/>
        <v>15.851</v>
      </c>
      <c r="K1391" s="282">
        <f t="shared" si="165"/>
        <v>0</v>
      </c>
      <c r="L1391" s="608"/>
      <c r="M1391" s="608"/>
      <c r="N1391" s="608"/>
      <c r="O1391" s="608"/>
      <c r="P1391" s="608"/>
      <c r="Q1391" s="608"/>
    </row>
    <row r="1392" spans="1:11" ht="15">
      <c r="A1392" s="259"/>
      <c r="C1392" s="153" t="s">
        <v>1357</v>
      </c>
      <c r="D1392" s="198" t="s">
        <v>1536</v>
      </c>
      <c r="E1392" s="198"/>
      <c r="F1392" s="247">
        <f t="shared" si="170"/>
        <v>0.37210344827586217</v>
      </c>
      <c r="G1392" s="155">
        <v>9.81</v>
      </c>
      <c r="H1392" s="129">
        <f t="shared" si="171"/>
        <v>10.791000000000002</v>
      </c>
      <c r="I1392" s="257">
        <f t="shared" si="171"/>
        <v>11.870100000000003</v>
      </c>
      <c r="K1392" s="282">
        <f t="shared" si="165"/>
        <v>0</v>
      </c>
    </row>
    <row r="1393" spans="1:16" ht="15">
      <c r="A1393" s="259"/>
      <c r="C1393" s="153" t="s">
        <v>559</v>
      </c>
      <c r="D1393" s="198" t="s">
        <v>1535</v>
      </c>
      <c r="E1393" s="198"/>
      <c r="F1393" s="247">
        <f t="shared" si="170"/>
        <v>0.8306896551724138</v>
      </c>
      <c r="G1393" s="260">
        <v>21.9</v>
      </c>
      <c r="H1393" s="129">
        <f t="shared" si="171"/>
        <v>24.09</v>
      </c>
      <c r="I1393" s="257">
        <f t="shared" si="171"/>
        <v>26.499000000000002</v>
      </c>
      <c r="K1393" s="282">
        <f t="shared" si="165"/>
        <v>0</v>
      </c>
      <c r="L1393" s="445" t="s">
        <v>2035</v>
      </c>
      <c r="M1393" s="445"/>
      <c r="N1393" s="445"/>
      <c r="O1393" s="445"/>
      <c r="P1393" s="445"/>
    </row>
    <row r="1394" spans="1:16" ht="15">
      <c r="A1394" s="259"/>
      <c r="C1394" s="153" t="s">
        <v>560</v>
      </c>
      <c r="D1394" s="198" t="s">
        <v>1535</v>
      </c>
      <c r="E1394" s="198"/>
      <c r="F1394" s="247">
        <f t="shared" si="170"/>
        <v>0.637241379310345</v>
      </c>
      <c r="G1394" s="260">
        <v>16.8</v>
      </c>
      <c r="H1394" s="129">
        <f>G1394*1.1</f>
        <v>18.480000000000004</v>
      </c>
      <c r="I1394" s="257">
        <f>H1394*1.1</f>
        <v>20.328000000000007</v>
      </c>
      <c r="K1394" s="282">
        <f t="shared" si="165"/>
        <v>0</v>
      </c>
      <c r="L1394" s="445" t="s">
        <v>2035</v>
      </c>
      <c r="M1394" s="445"/>
      <c r="N1394" s="445"/>
      <c r="O1394" s="445"/>
      <c r="P1394" s="445"/>
    </row>
    <row r="1395" spans="1:16" ht="15">
      <c r="A1395" s="259"/>
      <c r="C1395" s="153" t="s">
        <v>2033</v>
      </c>
      <c r="D1395" s="198" t="s">
        <v>2034</v>
      </c>
      <c r="E1395" s="198"/>
      <c r="F1395" s="247">
        <f t="shared" si="170"/>
        <v>0.5261034482758621</v>
      </c>
      <c r="G1395" s="260">
        <v>13.87</v>
      </c>
      <c r="H1395" s="129">
        <f>G1395*1.1</f>
        <v>15.257</v>
      </c>
      <c r="I1395" s="257">
        <f>H1395*1.1</f>
        <v>16.782700000000002</v>
      </c>
      <c r="K1395" s="282">
        <f t="shared" si="165"/>
        <v>0</v>
      </c>
      <c r="L1395" s="445" t="s">
        <v>2035</v>
      </c>
      <c r="M1395" s="445"/>
      <c r="N1395" s="445"/>
      <c r="O1395" s="445"/>
      <c r="P1395" s="445"/>
    </row>
    <row r="1396" spans="1:11" ht="15">
      <c r="A1396" s="259"/>
      <c r="C1396" s="153" t="s">
        <v>1581</v>
      </c>
      <c r="D1396" s="198" t="s">
        <v>1064</v>
      </c>
      <c r="E1396" s="198"/>
      <c r="F1396" s="247">
        <f t="shared" si="170"/>
        <v>1.1546206896551725</v>
      </c>
      <c r="G1396" s="260">
        <v>30.44</v>
      </c>
      <c r="H1396" s="129">
        <f t="shared" si="171"/>
        <v>33.484</v>
      </c>
      <c r="I1396" s="257">
        <f t="shared" si="171"/>
        <v>36.83240000000001</v>
      </c>
      <c r="K1396" s="282">
        <f t="shared" si="165"/>
        <v>0</v>
      </c>
    </row>
    <row r="1397" spans="1:11" ht="15">
      <c r="A1397" s="259"/>
      <c r="C1397" s="153" t="s">
        <v>1486</v>
      </c>
      <c r="D1397" s="198" t="s">
        <v>1534</v>
      </c>
      <c r="E1397" s="198"/>
      <c r="F1397" s="247">
        <f t="shared" si="170"/>
        <v>0.7241034482758621</v>
      </c>
      <c r="G1397" s="260">
        <v>19.09</v>
      </c>
      <c r="H1397" s="129">
        <f t="shared" si="171"/>
        <v>20.999000000000002</v>
      </c>
      <c r="I1397" s="257">
        <f t="shared" si="171"/>
        <v>23.098900000000004</v>
      </c>
      <c r="K1397" s="282">
        <f t="shared" si="165"/>
        <v>0</v>
      </c>
    </row>
    <row r="1398" spans="1:11" ht="15">
      <c r="A1398" s="259"/>
      <c r="C1398" s="153" t="s">
        <v>1253</v>
      </c>
      <c r="D1398" s="198"/>
      <c r="E1398" s="198"/>
      <c r="F1398" s="247">
        <f t="shared" si="170"/>
        <v>0.3774137931034483</v>
      </c>
      <c r="G1398" s="260">
        <v>9.95</v>
      </c>
      <c r="H1398" s="129">
        <f t="shared" si="171"/>
        <v>10.945</v>
      </c>
      <c r="I1398" s="257">
        <f t="shared" si="171"/>
        <v>12.039500000000002</v>
      </c>
      <c r="K1398" s="282">
        <f t="shared" si="165"/>
        <v>0</v>
      </c>
    </row>
    <row r="1399" spans="1:11" ht="15">
      <c r="A1399" s="259"/>
      <c r="C1399" s="153" t="s">
        <v>1530</v>
      </c>
      <c r="D1399" s="197" t="s">
        <v>1533</v>
      </c>
      <c r="E1399" s="197"/>
      <c r="F1399" s="247">
        <f t="shared" si="170"/>
        <v>0.6876896551724139</v>
      </c>
      <c r="G1399" s="260">
        <v>18.13</v>
      </c>
      <c r="H1399" s="129">
        <f t="shared" si="171"/>
        <v>19.943</v>
      </c>
      <c r="I1399" s="257">
        <f t="shared" si="171"/>
        <v>21.937300000000004</v>
      </c>
      <c r="K1399" s="282">
        <f t="shared" si="165"/>
        <v>0</v>
      </c>
    </row>
    <row r="1400" spans="1:11" ht="15.75" thickBot="1">
      <c r="A1400" s="259"/>
      <c r="C1400" s="108" t="s">
        <v>1362</v>
      </c>
      <c r="D1400" s="196" t="s">
        <v>1532</v>
      </c>
      <c r="E1400" s="196"/>
      <c r="F1400" s="248">
        <f>H1400/A3</f>
        <v>0.8079310344827587</v>
      </c>
      <c r="G1400" s="261">
        <v>21.3</v>
      </c>
      <c r="H1400" s="130">
        <f t="shared" si="171"/>
        <v>23.430000000000003</v>
      </c>
      <c r="I1400" s="258">
        <f t="shared" si="171"/>
        <v>25.773000000000007</v>
      </c>
      <c r="K1400" s="282">
        <f t="shared" si="165"/>
        <v>0</v>
      </c>
    </row>
    <row r="1401" spans="3:9" ht="15">
      <c r="C1401" s="110"/>
      <c r="D1401" s="2"/>
      <c r="E1401" s="2"/>
      <c r="F1401" s="2"/>
      <c r="G1401" s="3"/>
      <c r="H1401" s="166"/>
      <c r="I1401" s="101"/>
    </row>
    <row r="1402" spans="3:9" ht="15">
      <c r="C1402" s="110"/>
      <c r="D1402" s="2"/>
      <c r="E1402" s="2"/>
      <c r="F1402" s="2"/>
      <c r="G1402" s="3"/>
      <c r="H1402" s="166"/>
      <c r="I1402" s="101"/>
    </row>
    <row r="1403" spans="3:9" ht="23.25">
      <c r="C1403" s="443" t="s">
        <v>1582</v>
      </c>
      <c r="D1403" s="2"/>
      <c r="E1403" s="2"/>
      <c r="F1403" s="2"/>
      <c r="G1403" s="3"/>
      <c r="H1403" s="166"/>
      <c r="I1403" s="101"/>
    </row>
    <row r="1404" spans="3:9" ht="15">
      <c r="C1404" s="110"/>
      <c r="D1404" s="2"/>
      <c r="E1404" s="2"/>
      <c r="F1404" s="2"/>
      <c r="G1404" s="3"/>
      <c r="H1404" s="166"/>
      <c r="I1404" s="101"/>
    </row>
    <row r="1405" spans="3:9" ht="15">
      <c r="C1405" s="110"/>
      <c r="D1405" s="2"/>
      <c r="E1405" s="2"/>
      <c r="F1405" s="2"/>
      <c r="G1405" s="3"/>
      <c r="H1405" s="166"/>
      <c r="I1405" s="101"/>
    </row>
    <row r="1406" spans="3:9" ht="15">
      <c r="C1406" s="110"/>
      <c r="D1406" s="2"/>
      <c r="E1406" s="2"/>
      <c r="F1406" s="2"/>
      <c r="G1406" s="3"/>
      <c r="H1406" s="166"/>
      <c r="I1406" s="101"/>
    </row>
    <row r="1407" spans="2:11" ht="28.5">
      <c r="B1407" s="439" t="s">
        <v>594</v>
      </c>
      <c r="C1407" s="86"/>
      <c r="D1407" s="86"/>
      <c r="E1407" s="86"/>
      <c r="F1407" s="86"/>
      <c r="G1407" s="86"/>
      <c r="H1407" s="86"/>
      <c r="I1407" s="86"/>
      <c r="K1407" s="442">
        <f>SUM(K22:K1406)</f>
        <v>0</v>
      </c>
    </row>
    <row r="1408" spans="2:9" ht="21.75" thickBot="1">
      <c r="B1408" s="105"/>
      <c r="C1408" s="195"/>
      <c r="D1408" s="86"/>
      <c r="E1408" s="86"/>
      <c r="F1408" s="86"/>
      <c r="G1408" s="86"/>
      <c r="H1408" s="86"/>
      <c r="I1408" s="86"/>
    </row>
    <row r="1409" spans="2:9" ht="18.75">
      <c r="B1409" s="105"/>
      <c r="C1409" s="509" t="s">
        <v>787</v>
      </c>
      <c r="D1409" s="510"/>
      <c r="E1409" s="510"/>
      <c r="F1409" s="510"/>
      <c r="G1409" s="510"/>
      <c r="H1409" s="510"/>
      <c r="I1409" s="511"/>
    </row>
    <row r="1410" spans="2:9" ht="19.5" thickBot="1">
      <c r="B1410" s="105"/>
      <c r="C1410" s="512"/>
      <c r="D1410" s="513"/>
      <c r="E1410" s="513"/>
      <c r="F1410" s="513"/>
      <c r="G1410" s="513"/>
      <c r="H1410" s="513"/>
      <c r="I1410" s="514"/>
    </row>
    <row r="1411" ht="15.75" thickBot="1"/>
    <row r="1412" spans="1:9" ht="15">
      <c r="A1412" s="2"/>
      <c r="B1412" s="2"/>
      <c r="C1412" s="500" t="s">
        <v>1566</v>
      </c>
      <c r="D1412" s="501"/>
      <c r="E1412" s="501"/>
      <c r="F1412" s="501"/>
      <c r="G1412" s="501"/>
      <c r="H1412" s="501"/>
      <c r="I1412" s="502"/>
    </row>
    <row r="1413" spans="1:9" ht="15">
      <c r="A1413" s="2"/>
      <c r="B1413" s="283"/>
      <c r="C1413" s="503"/>
      <c r="D1413" s="504"/>
      <c r="E1413" s="504"/>
      <c r="F1413" s="504"/>
      <c r="G1413" s="504"/>
      <c r="H1413" s="504"/>
      <c r="I1413" s="505"/>
    </row>
    <row r="1414" spans="1:9" ht="15">
      <c r="A1414" s="2"/>
      <c r="B1414" s="283"/>
      <c r="C1414" s="503"/>
      <c r="D1414" s="504"/>
      <c r="E1414" s="504"/>
      <c r="F1414" s="504"/>
      <c r="G1414" s="504"/>
      <c r="H1414" s="504"/>
      <c r="I1414" s="505"/>
    </row>
    <row r="1415" spans="1:9" ht="15">
      <c r="A1415" s="2"/>
      <c r="B1415" s="2"/>
      <c r="C1415" s="503"/>
      <c r="D1415" s="504"/>
      <c r="E1415" s="504"/>
      <c r="F1415" s="504"/>
      <c r="G1415" s="504"/>
      <c r="H1415" s="504"/>
      <c r="I1415" s="505"/>
    </row>
    <row r="1416" spans="1:9" ht="15.75" thickBot="1">
      <c r="A1416" s="2"/>
      <c r="B1416" s="122"/>
      <c r="C1416" s="506"/>
      <c r="D1416" s="507"/>
      <c r="E1416" s="507"/>
      <c r="F1416" s="507"/>
      <c r="G1416" s="507"/>
      <c r="H1416" s="507"/>
      <c r="I1416" s="508"/>
    </row>
    <row r="1417" spans="1:9" ht="15.75" thickBot="1">
      <c r="A1417" s="2"/>
      <c r="B1417" s="123"/>
      <c r="C1417" s="123"/>
      <c r="D1417" s="123"/>
      <c r="E1417" s="123"/>
      <c r="F1417" s="123"/>
      <c r="G1417" s="123"/>
      <c r="H1417" s="123"/>
      <c r="I1417" s="123"/>
    </row>
    <row r="1418" spans="3:9" ht="15">
      <c r="C1418" s="488" t="s">
        <v>1994</v>
      </c>
      <c r="D1418" s="489"/>
      <c r="E1418" s="489"/>
      <c r="F1418" s="489"/>
      <c r="G1418" s="489"/>
      <c r="H1418" s="489"/>
      <c r="I1418" s="490"/>
    </row>
    <row r="1419" spans="3:9" ht="15">
      <c r="C1419" s="491"/>
      <c r="D1419" s="492"/>
      <c r="E1419" s="492"/>
      <c r="F1419" s="492"/>
      <c r="G1419" s="492"/>
      <c r="H1419" s="492"/>
      <c r="I1419" s="493"/>
    </row>
    <row r="1420" spans="3:9" ht="15">
      <c r="C1420" s="491"/>
      <c r="D1420" s="492"/>
      <c r="E1420" s="492"/>
      <c r="F1420" s="492"/>
      <c r="G1420" s="492"/>
      <c r="H1420" s="492"/>
      <c r="I1420" s="493"/>
    </row>
    <row r="1421" spans="3:9" ht="15.75" thickBot="1">
      <c r="C1421" s="494"/>
      <c r="D1421" s="495"/>
      <c r="E1421" s="495"/>
      <c r="F1421" s="495"/>
      <c r="G1421" s="495"/>
      <c r="H1421" s="495"/>
      <c r="I1421" s="496"/>
    </row>
  </sheetData>
  <sheetProtection/>
  <mergeCells count="208">
    <mergeCell ref="C1319:I1319"/>
    <mergeCell ref="A1320:B1320"/>
    <mergeCell ref="C864:I864"/>
    <mergeCell ref="C897:I897"/>
    <mergeCell ref="C931:D933"/>
    <mergeCell ref="C1000:I1000"/>
    <mergeCell ref="B1079:B1080"/>
    <mergeCell ref="C1274:I1274"/>
    <mergeCell ref="B1153:B1154"/>
    <mergeCell ref="B1172:B1173"/>
    <mergeCell ref="L1189:R1193"/>
    <mergeCell ref="L1179:R1185"/>
    <mergeCell ref="C880:I880"/>
    <mergeCell ref="C1092:I1092"/>
    <mergeCell ref="C1021:I1021"/>
    <mergeCell ref="C1043:I1043"/>
    <mergeCell ref="C1128:I1128"/>
    <mergeCell ref="C915:I915"/>
    <mergeCell ref="M1022:S1022"/>
    <mergeCell ref="M360:U368"/>
    <mergeCell ref="N546:V553"/>
    <mergeCell ref="N556:V559"/>
    <mergeCell ref="C719:I719"/>
    <mergeCell ref="C738:I738"/>
    <mergeCell ref="C901:I901"/>
    <mergeCell ref="C865:I865"/>
    <mergeCell ref="C785:I785"/>
    <mergeCell ref="C814:I814"/>
    <mergeCell ref="C698:I698"/>
    <mergeCell ref="L1386:Q1391"/>
    <mergeCell ref="L1131:Q1151"/>
    <mergeCell ref="C1172:I1172"/>
    <mergeCell ref="C1166:I1166"/>
    <mergeCell ref="L1281:R1283"/>
    <mergeCell ref="C742:I742"/>
    <mergeCell ref="C751:I751"/>
    <mergeCell ref="C754:I754"/>
    <mergeCell ref="C844:I844"/>
    <mergeCell ref="L1276:R1278"/>
    <mergeCell ref="C1384:I1384"/>
    <mergeCell ref="C1153:I1153"/>
    <mergeCell ref="C1303:I1303"/>
    <mergeCell ref="C1369:I1369"/>
    <mergeCell ref="C1379:I1379"/>
    <mergeCell ref="C1200:I1200"/>
    <mergeCell ref="C1287:I1287"/>
    <mergeCell ref="C1336:I1336"/>
    <mergeCell ref="C1352:I1352"/>
    <mergeCell ref="C1370:I1370"/>
    <mergeCell ref="C1374:I1374"/>
    <mergeCell ref="C856:I856"/>
    <mergeCell ref="C860:I860"/>
    <mergeCell ref="C903:I903"/>
    <mergeCell ref="C842:I842"/>
    <mergeCell ref="C1079:I1079"/>
    <mergeCell ref="C1051:I1051"/>
    <mergeCell ref="C979:C982"/>
    <mergeCell ref="C926:D928"/>
    <mergeCell ref="C1286:I1286"/>
    <mergeCell ref="C744:I744"/>
    <mergeCell ref="C838:I838"/>
    <mergeCell ref="C760:I760"/>
    <mergeCell ref="C779:I779"/>
    <mergeCell ref="C840:I840"/>
    <mergeCell ref="C746:I746"/>
    <mergeCell ref="C808:I808"/>
    <mergeCell ref="C777:I777"/>
    <mergeCell ref="C787:I787"/>
    <mergeCell ref="C768:I768"/>
    <mergeCell ref="C640:C642"/>
    <mergeCell ref="C660:I660"/>
    <mergeCell ref="C702:I702"/>
    <mergeCell ref="C734:I734"/>
    <mergeCell ref="C727:I727"/>
    <mergeCell ref="C687:I687"/>
    <mergeCell ref="C685:I685"/>
    <mergeCell ref="C675:I675"/>
    <mergeCell ref="C709:I709"/>
    <mergeCell ref="C707:I707"/>
    <mergeCell ref="C634:I634"/>
    <mergeCell ref="C639:I639"/>
    <mergeCell ref="C568:I568"/>
    <mergeCell ref="C620:I620"/>
    <mergeCell ref="C621:I621"/>
    <mergeCell ref="C628:I628"/>
    <mergeCell ref="C587:I587"/>
    <mergeCell ref="C92:D92"/>
    <mergeCell ref="D199:I199"/>
    <mergeCell ref="D405:I405"/>
    <mergeCell ref="D200:I200"/>
    <mergeCell ref="D406:I406"/>
    <mergeCell ref="D344:I344"/>
    <mergeCell ref="C198:I198"/>
    <mergeCell ref="C94:I94"/>
    <mergeCell ref="C131:I131"/>
    <mergeCell ref="C166:I166"/>
    <mergeCell ref="B15:C15"/>
    <mergeCell ref="C1031:I1031"/>
    <mergeCell ref="J15:K15"/>
    <mergeCell ref="C38:I38"/>
    <mergeCell ref="D15:G15"/>
    <mergeCell ref="C37:I37"/>
    <mergeCell ref="G21:I21"/>
    <mergeCell ref="H15:I15"/>
    <mergeCell ref="D640:I640"/>
    <mergeCell ref="D641:I641"/>
    <mergeCell ref="B2:K5"/>
    <mergeCell ref="J14:K14"/>
    <mergeCell ref="D14:G14"/>
    <mergeCell ref="B14:C14"/>
    <mergeCell ref="B7:K11"/>
    <mergeCell ref="B12:K12"/>
    <mergeCell ref="B13:K13"/>
    <mergeCell ref="B16:D16"/>
    <mergeCell ref="G16:I17"/>
    <mergeCell ref="L48:Q55"/>
    <mergeCell ref="C20:I20"/>
    <mergeCell ref="C19:I19"/>
    <mergeCell ref="B17:D17"/>
    <mergeCell ref="L40:Q46"/>
    <mergeCell ref="D343:I343"/>
    <mergeCell ref="H14:I14"/>
    <mergeCell ref="L18:Q18"/>
    <mergeCell ref="F16:F17"/>
    <mergeCell ref="C69:I69"/>
    <mergeCell ref="G26:I26"/>
    <mergeCell ref="C25:I25"/>
    <mergeCell ref="M212:U212"/>
    <mergeCell ref="L214:T220"/>
    <mergeCell ref="L223:T228"/>
    <mergeCell ref="B199:B201"/>
    <mergeCell ref="B462:B464"/>
    <mergeCell ref="B502:B503"/>
    <mergeCell ref="B523:B524"/>
    <mergeCell ref="C544:I544"/>
    <mergeCell ref="C545:I545"/>
    <mergeCell ref="C199:C201"/>
    <mergeCell ref="C524:D524"/>
    <mergeCell ref="C523:I523"/>
    <mergeCell ref="C343:C345"/>
    <mergeCell ref="D428:I428"/>
    <mergeCell ref="B544:B545"/>
    <mergeCell ref="B405:B407"/>
    <mergeCell ref="C428:C430"/>
    <mergeCell ref="C731:I731"/>
    <mergeCell ref="C502:I502"/>
    <mergeCell ref="B592:B593"/>
    <mergeCell ref="C627:I627"/>
    <mergeCell ref="B640:B642"/>
    <mergeCell ref="C546:D546"/>
    <mergeCell ref="M345:U358"/>
    <mergeCell ref="C612:I612"/>
    <mergeCell ref="C613:I613"/>
    <mergeCell ref="C614:I614"/>
    <mergeCell ref="C503:D503"/>
    <mergeCell ref="C462:C464"/>
    <mergeCell ref="D462:I462"/>
    <mergeCell ref="C592:I592"/>
    <mergeCell ref="C567:I567"/>
    <mergeCell ref="F429:I429"/>
    <mergeCell ref="P341:R341"/>
    <mergeCell ref="B343:B345"/>
    <mergeCell ref="B428:B430"/>
    <mergeCell ref="F463:I463"/>
    <mergeCell ref="C405:C407"/>
    <mergeCell ref="C802:I802"/>
    <mergeCell ref="C800:I800"/>
    <mergeCell ref="B675:B676"/>
    <mergeCell ref="B567:B568"/>
    <mergeCell ref="C593:I593"/>
    <mergeCell ref="C713:I713"/>
    <mergeCell ref="B800:B801"/>
    <mergeCell ref="B1051:B1052"/>
    <mergeCell ref="C995:I995"/>
    <mergeCell ref="C1042:I1042"/>
    <mergeCell ref="C717:I717"/>
    <mergeCell ref="C723:I723"/>
    <mergeCell ref="C821:I821"/>
    <mergeCell ref="C775:I775"/>
    <mergeCell ref="C765:I765"/>
    <mergeCell ref="B1:K1"/>
    <mergeCell ref="C1418:I1421"/>
    <mergeCell ref="C833:I833"/>
    <mergeCell ref="C906:I906"/>
    <mergeCell ref="C1412:I1416"/>
    <mergeCell ref="C1409:I1410"/>
    <mergeCell ref="B783:B784"/>
    <mergeCell ref="B660:B661"/>
    <mergeCell ref="B768:B770"/>
    <mergeCell ref="B802:B803"/>
    <mergeCell ref="C766:I766"/>
    <mergeCell ref="C783:I783"/>
    <mergeCell ref="C1037:I1037"/>
    <mergeCell ref="C914:I914"/>
    <mergeCell ref="C1024:I1024"/>
    <mergeCell ref="C934:D975"/>
    <mergeCell ref="C853:I853"/>
    <mergeCell ref="C925:I925"/>
    <mergeCell ref="A1380:B1380"/>
    <mergeCell ref="A1337:B1337"/>
    <mergeCell ref="B1166:B1167"/>
    <mergeCell ref="A1288:B1288"/>
    <mergeCell ref="A1353:B1353"/>
    <mergeCell ref="B766:B767"/>
    <mergeCell ref="B1274:B1275"/>
    <mergeCell ref="A1304:B1304"/>
    <mergeCell ref="B1092:B1093"/>
    <mergeCell ref="B1128:B1129"/>
  </mergeCells>
  <hyperlinks>
    <hyperlink ref="L1385" r:id="rId1" display="http://dominatore.ua/catalog/FilletWorkshop"/>
    <hyperlink ref="L1044" r:id="rId2" display="http://dominatore.ua/catalog/DecoGoods/Frames/Photoframes/PhotoframePuzzle"/>
    <hyperlink ref="L762" r:id="rId3" display="http://domarte.com.ua/cat_shop-on-line_kuhonnye-aksessuary/73"/>
  </hyperlink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landscape" paperSize="9"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one</dc:creator>
  <cp:keywords/>
  <dc:description/>
  <cp:lastModifiedBy>User</cp:lastModifiedBy>
  <cp:lastPrinted>2013-11-13T14:48:18Z</cp:lastPrinted>
  <dcterms:created xsi:type="dcterms:W3CDTF">2009-08-23T11:28:16Z</dcterms:created>
  <dcterms:modified xsi:type="dcterms:W3CDTF">2017-08-17T10:04:54Z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